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FFBD81B0-CE4E-4D20-A660-3E4967CCA598}" xr6:coauthVersionLast="47" xr6:coauthVersionMax="47" xr10:uidLastSave="{00000000-0000-0000-0000-000000000000}"/>
  <workbookProtection workbookAlgorithmName="SHA-512" workbookHashValue="l24+t94rma8KrL7Ya6m6EFL0ibRyYfvQ+8oanoP66Z2EAK2zcTKEy5JMfgncEiqQpDcEZUTsCNk9vXpSZkjzog==" workbookSaltValue="DxRHKWfZGYeMlcobnqpo3w==" workbookSpinCount="100000" lockStructure="1"/>
  <bookViews>
    <workbookView xWindow="-120" yWindow="-120" windowWidth="29040" windowHeight="15720" xr2:uid="{00000000-000D-0000-FFFF-FFFF00000000}"/>
  </bookViews>
  <sheets>
    <sheet name="医療機関情報" sheetId="4" r:id="rId1"/>
    <sheet name="遺伝子検査一覧表" sheetId="7" r:id="rId2"/>
    <sheet name="secret" sheetId="8" state="hidden" r:id="rId3"/>
  </sheets>
  <definedNames>
    <definedName name="_xlnm.Print_Area" localSheetId="0">医療機関情報!$A$1:$B$44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4" l="1"/>
  <c r="B1" i="8" s="1"/>
  <c r="B16" i="4" l="1"/>
  <c r="D3" i="8" l="1"/>
  <c r="D2" i="8"/>
  <c r="D1" i="8"/>
  <c r="D4" i="8" l="1"/>
  <c r="D5" i="8"/>
  <c r="D12" i="8" l="1"/>
  <c r="D13" i="8"/>
  <c r="D14" i="8"/>
  <c r="D15" i="8"/>
  <c r="D16" i="8"/>
  <c r="D17" i="8"/>
  <c r="D18" i="8"/>
  <c r="D19" i="8"/>
  <c r="D20" i="8"/>
  <c r="D21" i="8"/>
  <c r="D22" i="8"/>
  <c r="D23" i="8"/>
  <c r="D24" i="8"/>
  <c r="D25" i="8"/>
  <c r="D26" i="8"/>
  <c r="D27" i="8"/>
  <c r="D28" i="8"/>
  <c r="D29" i="8"/>
  <c r="D8" i="8" l="1"/>
  <c r="D7" i="8"/>
  <c r="D11" i="8"/>
  <c r="D10" i="8"/>
  <c r="D9" i="8"/>
  <c r="D6" i="8"/>
  <c r="D30" i="8" s="1"/>
</calcChain>
</file>

<file path=xl/sharedStrings.xml><?xml version="1.0" encoding="utf-8"?>
<sst xmlns="http://schemas.openxmlformats.org/spreadsheetml/2006/main" count="934" uniqueCount="809">
  <si>
    <t>〒292-0818　千葉県木更津市かずさ鎌足2丁目5-23</t>
    <rPh sb="10" eb="13">
      <t>チバケン</t>
    </rPh>
    <rPh sb="13" eb="17">
      <t>キサラヅシ</t>
    </rPh>
    <rPh sb="20" eb="22">
      <t>カマタリ</t>
    </rPh>
    <rPh sb="23" eb="25">
      <t>チョウメ</t>
    </rPh>
    <phoneticPr fontId="2"/>
  </si>
  <si>
    <t>〒</t>
    <phoneticPr fontId="2"/>
  </si>
  <si>
    <t xml:space="preserve"> </t>
    <phoneticPr fontId="2"/>
  </si>
  <si>
    <t>公益財団法人 かずさDNA研究所　遺伝子検査室</t>
    <rPh sb="0" eb="2">
      <t>コウエキ</t>
    </rPh>
    <rPh sb="2" eb="4">
      <t>ザイダン</t>
    </rPh>
    <rPh sb="4" eb="6">
      <t>ホウジン</t>
    </rPh>
    <rPh sb="13" eb="16">
      <t>ケンキュウジョ</t>
    </rPh>
    <rPh sb="17" eb="20">
      <t>イデンシ</t>
    </rPh>
    <rPh sb="20" eb="22">
      <t>ケンサ</t>
    </rPh>
    <rPh sb="22" eb="23">
      <t>シツ</t>
    </rPh>
    <phoneticPr fontId="2"/>
  </si>
  <si>
    <t>検査名</t>
    <rPh sb="0" eb="2">
      <t>ケンサ</t>
    </rPh>
    <rPh sb="2" eb="3">
      <t>メイ</t>
    </rPh>
    <phoneticPr fontId="1"/>
  </si>
  <si>
    <t>検査コード番号</t>
    <rPh sb="0" eb="2">
      <t>ケンサ</t>
    </rPh>
    <rPh sb="5" eb="7">
      <t>バンゴウ</t>
    </rPh>
    <phoneticPr fontId="1"/>
  </si>
  <si>
    <t>報告書対象遺伝子</t>
    <rPh sb="0" eb="3">
      <t>ホウコクショ</t>
    </rPh>
    <rPh sb="3" eb="5">
      <t>タイショウ</t>
    </rPh>
    <rPh sb="5" eb="8">
      <t>イデンシ</t>
    </rPh>
    <phoneticPr fontId="1"/>
  </si>
  <si>
    <t>報告書外解析対象遺伝子</t>
    <rPh sb="0" eb="3">
      <t>ホウコクショ</t>
    </rPh>
    <rPh sb="3" eb="4">
      <t>ガイ</t>
    </rPh>
    <rPh sb="4" eb="6">
      <t>カイセキ</t>
    </rPh>
    <rPh sb="6" eb="8">
      <t>タイショウ</t>
    </rPh>
    <rPh sb="8" eb="11">
      <t>イデンシ</t>
    </rPh>
    <phoneticPr fontId="1"/>
  </si>
  <si>
    <t>骨形成不全症遺伝子検査</t>
  </si>
  <si>
    <t>患者様から検査同意(書)取得を前提としています</t>
    <rPh sb="10" eb="11">
      <t>ショ</t>
    </rPh>
    <phoneticPr fontId="2"/>
  </si>
  <si>
    <t>その他染色体情報（任意）:</t>
    <rPh sb="2" eb="3">
      <t>タ</t>
    </rPh>
    <rPh sb="3" eb="6">
      <t>センショクタイ</t>
    </rPh>
    <rPh sb="6" eb="8">
      <t>ジョウホウ</t>
    </rPh>
    <rPh sb="9" eb="11">
      <t>ニンイ</t>
    </rPh>
    <phoneticPr fontId="2"/>
  </si>
  <si>
    <t>年齢（任意）:</t>
    <rPh sb="0" eb="2">
      <t>ネンレイ</t>
    </rPh>
    <rPh sb="3" eb="5">
      <t>ニンイ</t>
    </rPh>
    <phoneticPr fontId="2"/>
  </si>
  <si>
    <t>　※「希望あり」の場合、専門医から臨床症状についての問い合わせがある可能性があります。</t>
    <rPh sb="3" eb="5">
      <t>キボウ</t>
    </rPh>
    <rPh sb="9" eb="11">
      <t>バアイ</t>
    </rPh>
    <rPh sb="12" eb="14">
      <t>センモン</t>
    </rPh>
    <rPh sb="14" eb="15">
      <t>イ</t>
    </rPh>
    <rPh sb="17" eb="21">
      <t>リンショウショウジョウ</t>
    </rPh>
    <rPh sb="26" eb="27">
      <t>ト</t>
    </rPh>
    <rPh sb="28" eb="29">
      <t>ア</t>
    </rPh>
    <rPh sb="34" eb="37">
      <t>カノウセイ</t>
    </rPh>
    <phoneticPr fontId="2"/>
  </si>
  <si>
    <t>　　そのため弊所から担当医の先生のメールアドレスを専門医に必要があれば提示する可能性があります。</t>
    <rPh sb="6" eb="8">
      <t>ヘイショ</t>
    </rPh>
    <rPh sb="10" eb="13">
      <t>タントウイ</t>
    </rPh>
    <rPh sb="14" eb="16">
      <t>センセイ</t>
    </rPh>
    <rPh sb="25" eb="27">
      <t>センモン</t>
    </rPh>
    <rPh sb="27" eb="28">
      <t>イ</t>
    </rPh>
    <rPh sb="29" eb="31">
      <t>ヒツヨウ</t>
    </rPh>
    <rPh sb="35" eb="37">
      <t>テイジ</t>
    </rPh>
    <rPh sb="39" eb="42">
      <t>カノウセイ</t>
    </rPh>
    <phoneticPr fontId="2"/>
  </si>
  <si>
    <t>　※「希望なし」となっている場合、bam fileとバリアント一覧ExcelファイルをCD-Rでご報告いたします。</t>
    <rPh sb="49" eb="51">
      <t>ホウコク</t>
    </rPh>
    <phoneticPr fontId="2"/>
  </si>
  <si>
    <r>
      <t>　全国の臨床遺伝専門医一覧：</t>
    </r>
    <r>
      <rPr>
        <u/>
        <sz val="11"/>
        <color theme="10"/>
        <rFont val="ＭＳ Ｐゴシック"/>
        <family val="3"/>
        <charset val="128"/>
        <scheme val="minor"/>
      </rPr>
      <t>http://www.jbmg.jp/list/senmon.html</t>
    </r>
    <phoneticPr fontId="2"/>
  </si>
  <si>
    <t>　結果報告後、より詳細な遺伝カウンセリングが必要になった場合にそなえて</t>
    <rPh sb="1" eb="3">
      <t>ケッカ</t>
    </rPh>
    <rPh sb="3" eb="5">
      <t>ホウコク</t>
    </rPh>
    <rPh sb="5" eb="6">
      <t>ゴ</t>
    </rPh>
    <phoneticPr fontId="2"/>
  </si>
  <si>
    <t>　予め臨床遺伝専門医と連携をとっていただくことをお願いしております。</t>
    <phoneticPr fontId="2"/>
  </si>
  <si>
    <t>　報告書には記載しません。解析時の参考にさせて頂きます。</t>
    <rPh sb="1" eb="4">
      <t>ホウコクショ</t>
    </rPh>
    <rPh sb="6" eb="8">
      <t>キサイ</t>
    </rPh>
    <rPh sb="13" eb="15">
      <t>カイセキ</t>
    </rPh>
    <rPh sb="15" eb="16">
      <t>ジ</t>
    </rPh>
    <rPh sb="17" eb="19">
      <t>サンコウ</t>
    </rPh>
    <rPh sb="23" eb="24">
      <t>イタダ</t>
    </rPh>
    <phoneticPr fontId="2"/>
  </si>
  <si>
    <t>　整数で入力して下さい。報告書には記載しません。解析時の参考にさせていただきます。</t>
    <rPh sb="1" eb="3">
      <t>セイスウ</t>
    </rPh>
    <rPh sb="4" eb="6">
      <t>ニュウリョク</t>
    </rPh>
    <rPh sb="8" eb="9">
      <t>クダ</t>
    </rPh>
    <rPh sb="12" eb="15">
      <t>ホウコクショ</t>
    </rPh>
    <rPh sb="17" eb="19">
      <t>キサイ</t>
    </rPh>
    <rPh sb="24" eb="27">
      <t>カイセキジ</t>
    </rPh>
    <rPh sb="28" eb="30">
      <t>サンコウ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</si>
  <si>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</si>
  <si>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</si>
  <si>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</si>
  <si>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</si>
  <si>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</si>
  <si>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</si>
  <si>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</si>
  <si>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</si>
  <si>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</si>
  <si>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</si>
  <si>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&lt;</t>
    <phoneticPr fontId="2"/>
  </si>
  <si>
    <t>&gt;</t>
    <phoneticPr fontId="2"/>
  </si>
  <si>
    <t>:</t>
    <phoneticPr fontId="2"/>
  </si>
  <si>
    <t>;</t>
    <phoneticPr fontId="2"/>
  </si>
  <si>
    <t>"</t>
    <phoneticPr fontId="2"/>
  </si>
  <si>
    <t>,</t>
    <phoneticPr fontId="2"/>
  </si>
  <si>
    <t>*</t>
    <phoneticPr fontId="2"/>
  </si>
  <si>
    <t>^</t>
    <phoneticPr fontId="2"/>
  </si>
  <si>
    <t>|</t>
    <phoneticPr fontId="2"/>
  </si>
  <si>
    <t>&amp;</t>
    <phoneticPr fontId="2"/>
  </si>
  <si>
    <t>'</t>
    <phoneticPr fontId="2"/>
  </si>
  <si>
    <t>_</t>
    <phoneticPr fontId="2"/>
  </si>
  <si>
    <t>スペース</t>
    <phoneticPr fontId="2"/>
  </si>
  <si>
    <t>先頭ゼロ</t>
    <rPh sb="0" eb="2">
      <t>セントウ</t>
    </rPh>
    <phoneticPr fontId="2"/>
  </si>
  <si>
    <r>
      <t>匿名化ID</t>
    </r>
    <r>
      <rPr>
        <sz val="10.5"/>
        <color rgb="FFFF0000"/>
        <rFont val="ＭＳ ゴシック"/>
        <family val="3"/>
        <charset val="128"/>
      </rPr>
      <t>（必須）</t>
    </r>
    <r>
      <rPr>
        <sz val="10.5"/>
        <rFont val="ＭＳ ゴシック"/>
        <family val="3"/>
        <charset val="128"/>
      </rPr>
      <t xml:space="preserve">
 (医療機関検体管理番号):</t>
    </r>
    <rPh sb="0" eb="2">
      <t>トクメイ</t>
    </rPh>
    <rPh sb="2" eb="3">
      <t>カ</t>
    </rPh>
    <rPh sb="6" eb="8">
      <t>ヒッス</t>
    </rPh>
    <rPh sb="12" eb="14">
      <t>イリョウ</t>
    </rPh>
    <rPh sb="14" eb="16">
      <t>キカン</t>
    </rPh>
    <rPh sb="16" eb="18">
      <t>ケンタイ</t>
    </rPh>
    <rPh sb="18" eb="20">
      <t>カンリ</t>
    </rPh>
    <rPh sb="20" eb="22">
      <t>バンゴウ</t>
    </rPh>
    <phoneticPr fontId="2"/>
  </si>
  <si>
    <r>
      <t>性染色体情報</t>
    </r>
    <r>
      <rPr>
        <sz val="10.5"/>
        <color rgb="FFFF0000"/>
        <rFont val="ＭＳ ゴシック"/>
        <family val="3"/>
        <charset val="128"/>
      </rPr>
      <t>（必須）</t>
    </r>
    <r>
      <rPr>
        <sz val="10.5"/>
        <rFont val="ＭＳ ゴシック"/>
        <family val="3"/>
        <charset val="128"/>
      </rPr>
      <t>:</t>
    </r>
    <rPh sb="0" eb="1">
      <t>セイ</t>
    </rPh>
    <rPh sb="1" eb="4">
      <t>センショクタイ</t>
    </rPh>
    <rPh sb="4" eb="6">
      <t>ジョウホウ</t>
    </rPh>
    <rPh sb="7" eb="9">
      <t>ヒッス</t>
    </rPh>
    <phoneticPr fontId="2"/>
  </si>
  <si>
    <r>
      <t>遺伝子検査名</t>
    </r>
    <r>
      <rPr>
        <sz val="10.5"/>
        <color rgb="FFFF0000"/>
        <rFont val="ＭＳ ゴシック"/>
        <family val="3"/>
        <charset val="128"/>
      </rPr>
      <t>（必須）</t>
    </r>
    <r>
      <rPr>
        <sz val="10.5"/>
        <rFont val="ＭＳ ゴシック"/>
        <family val="3"/>
        <charset val="128"/>
      </rPr>
      <t>：</t>
    </r>
    <rPh sb="0" eb="3">
      <t>イデンシ</t>
    </rPh>
    <rPh sb="3" eb="5">
      <t>ケンサ</t>
    </rPh>
    <rPh sb="5" eb="6">
      <t>メイ</t>
    </rPh>
    <rPh sb="7" eb="9">
      <t>ヒッス</t>
    </rPh>
    <phoneticPr fontId="2"/>
  </si>
  <si>
    <r>
      <t>検査コード番号</t>
    </r>
    <r>
      <rPr>
        <sz val="10.5"/>
        <color rgb="FFFF0000"/>
        <rFont val="ＭＳ ゴシック"/>
        <family val="3"/>
        <charset val="128"/>
      </rPr>
      <t>（必須）</t>
    </r>
    <r>
      <rPr>
        <sz val="10.5"/>
        <rFont val="ＭＳ ゴシック"/>
        <family val="3"/>
        <charset val="128"/>
      </rPr>
      <t>：</t>
    </r>
    <rPh sb="8" eb="10">
      <t>ヒッス</t>
    </rPh>
    <phoneticPr fontId="2"/>
  </si>
  <si>
    <r>
      <rPr>
        <sz val="11"/>
        <color rgb="FFFF0000"/>
        <rFont val="ＭＳ ゴシック"/>
        <family val="3"/>
        <charset val="128"/>
      </rPr>
      <t>（必須）</t>
    </r>
    <r>
      <rPr>
        <sz val="11"/>
        <rFont val="ＭＳ ゴシック"/>
        <family val="3"/>
        <charset val="128"/>
      </rPr>
      <t>：</t>
    </r>
    <rPh sb="1" eb="3">
      <t>ヒッス</t>
    </rPh>
    <phoneticPr fontId="2"/>
  </si>
  <si>
    <r>
      <t>医療機関</t>
    </r>
    <r>
      <rPr>
        <sz val="10.5"/>
        <color rgb="FFFF0000"/>
        <rFont val="ＭＳ ゴシック"/>
        <family val="3"/>
        <charset val="128"/>
      </rPr>
      <t>（必須）</t>
    </r>
    <r>
      <rPr>
        <sz val="10.5"/>
        <rFont val="ＭＳ ゴシック"/>
        <family val="3"/>
        <charset val="128"/>
      </rPr>
      <t>：</t>
    </r>
    <rPh sb="5" eb="7">
      <t>ヒッス</t>
    </rPh>
    <phoneticPr fontId="2"/>
  </si>
  <si>
    <r>
      <t>診療科</t>
    </r>
    <r>
      <rPr>
        <sz val="10.5"/>
        <color rgb="FFFF0000"/>
        <rFont val="ＭＳ ゴシック"/>
        <family val="3"/>
        <charset val="128"/>
      </rPr>
      <t>（必須）</t>
    </r>
    <r>
      <rPr>
        <sz val="10.5"/>
        <rFont val="ＭＳ ゴシック"/>
        <family val="3"/>
        <charset val="128"/>
      </rPr>
      <t>：</t>
    </r>
    <rPh sb="4" eb="6">
      <t>ヒッス</t>
    </rPh>
    <phoneticPr fontId="2"/>
  </si>
  <si>
    <r>
      <t>郵便番号</t>
    </r>
    <r>
      <rPr>
        <sz val="10.5"/>
        <color rgb="FFFF0000"/>
        <rFont val="ＭＳ ゴシック"/>
        <family val="3"/>
        <charset val="128"/>
      </rPr>
      <t>（必須）</t>
    </r>
    <r>
      <rPr>
        <sz val="10.5"/>
        <rFont val="ＭＳ ゴシック"/>
        <family val="3"/>
        <charset val="128"/>
      </rPr>
      <t>：</t>
    </r>
    <rPh sb="0" eb="4">
      <t>ユウビンバンゴウ</t>
    </rPh>
    <rPh sb="5" eb="7">
      <t>ヒッス</t>
    </rPh>
    <phoneticPr fontId="2"/>
  </si>
  <si>
    <r>
      <t>所在地</t>
    </r>
    <r>
      <rPr>
        <sz val="10.5"/>
        <color rgb="FFFF0000"/>
        <rFont val="ＭＳ ゴシック"/>
        <family val="3"/>
        <charset val="128"/>
      </rPr>
      <t>（必須）</t>
    </r>
    <r>
      <rPr>
        <sz val="10.5"/>
        <rFont val="ＭＳ ゴシック"/>
        <family val="3"/>
        <charset val="128"/>
      </rPr>
      <t>：</t>
    </r>
    <rPh sb="0" eb="3">
      <t>ショザイチ</t>
    </rPh>
    <rPh sb="4" eb="6">
      <t>ヒッス</t>
    </rPh>
    <phoneticPr fontId="2"/>
  </si>
  <si>
    <r>
      <t>担当医氏名</t>
    </r>
    <r>
      <rPr>
        <sz val="10.5"/>
        <color rgb="FFFF0000"/>
        <rFont val="ＭＳ ゴシック"/>
        <family val="3"/>
        <charset val="128"/>
      </rPr>
      <t>（必須）</t>
    </r>
    <r>
      <rPr>
        <sz val="10.5"/>
        <rFont val="ＭＳ ゴシック"/>
        <family val="3"/>
        <charset val="128"/>
      </rPr>
      <t>：</t>
    </r>
    <rPh sb="6" eb="8">
      <t>ヒッス</t>
    </rPh>
    <phoneticPr fontId="2"/>
  </si>
  <si>
    <r>
      <t>E-mailアドレス</t>
    </r>
    <r>
      <rPr>
        <sz val="10.5"/>
        <color rgb="FFFF0000"/>
        <rFont val="ＭＳ ゴシック"/>
        <family val="3"/>
        <charset val="128"/>
      </rPr>
      <t>（必須）</t>
    </r>
    <r>
      <rPr>
        <sz val="10.5"/>
        <rFont val="ＭＳ ゴシック"/>
        <family val="3"/>
        <charset val="128"/>
      </rPr>
      <t>：</t>
    </r>
    <rPh sb="11" eb="13">
      <t>ヒッス</t>
    </rPh>
    <phoneticPr fontId="2"/>
  </si>
  <si>
    <r>
      <t>氏　名</t>
    </r>
    <r>
      <rPr>
        <sz val="10.5"/>
        <color rgb="FFFF0000"/>
        <rFont val="ＭＳ ゴシック"/>
        <family val="3"/>
        <charset val="128"/>
      </rPr>
      <t>（必須）</t>
    </r>
    <r>
      <rPr>
        <sz val="10.5"/>
        <rFont val="ＭＳ ゴシック"/>
        <family val="3"/>
        <charset val="128"/>
      </rPr>
      <t>：</t>
    </r>
    <rPh sb="0" eb="1">
      <t>シ</t>
    </rPh>
    <rPh sb="2" eb="3">
      <t>メイ</t>
    </rPh>
    <rPh sb="4" eb="6">
      <t>ヒッス</t>
    </rPh>
    <phoneticPr fontId="2"/>
  </si>
  <si>
    <r>
      <t>臨床遺伝専門医番号</t>
    </r>
    <r>
      <rPr>
        <sz val="10.5"/>
        <color rgb="FFFF0000"/>
        <rFont val="ＭＳ ゴシック"/>
        <family val="3"/>
        <charset val="128"/>
      </rPr>
      <t>（必須）</t>
    </r>
    <r>
      <rPr>
        <sz val="10.5"/>
        <rFont val="ＭＳ ゴシック"/>
        <family val="3"/>
        <charset val="128"/>
      </rPr>
      <t>：第　号</t>
    </r>
    <rPh sb="7" eb="9">
      <t>バンゴウ</t>
    </rPh>
    <rPh sb="10" eb="12">
      <t>ヒッス</t>
    </rPh>
    <rPh sb="14" eb="15">
      <t>ダイ</t>
    </rPh>
    <rPh sb="16" eb="17">
      <t>ゴウ</t>
    </rPh>
    <phoneticPr fontId="2"/>
  </si>
  <si>
    <r>
      <t>診療科または部署</t>
    </r>
    <r>
      <rPr>
        <sz val="10.5"/>
        <color rgb="FFFF0000"/>
        <rFont val="ＭＳ ゴシック"/>
        <family val="3"/>
        <charset val="128"/>
      </rPr>
      <t>（必須）</t>
    </r>
    <r>
      <rPr>
        <sz val="10.5"/>
        <rFont val="ＭＳ ゴシック"/>
        <family val="3"/>
        <charset val="128"/>
      </rPr>
      <t>：</t>
    </r>
    <rPh sb="0" eb="2">
      <t>シンリョウ</t>
    </rPh>
    <rPh sb="6" eb="8">
      <t>ブショ</t>
    </rPh>
    <rPh sb="9" eb="11">
      <t>ヒッス</t>
    </rPh>
    <phoneticPr fontId="2"/>
  </si>
  <si>
    <r>
      <t>担当氏名</t>
    </r>
    <r>
      <rPr>
        <sz val="10.5"/>
        <color rgb="FFFF0000"/>
        <rFont val="ＭＳ ゴシック"/>
        <family val="3"/>
        <charset val="128"/>
      </rPr>
      <t>（必須）</t>
    </r>
    <r>
      <rPr>
        <sz val="10.5"/>
        <rFont val="ＭＳ ゴシック"/>
        <family val="3"/>
        <charset val="128"/>
      </rPr>
      <t>：</t>
    </r>
    <rPh sb="0" eb="2">
      <t>タントウ</t>
    </rPh>
    <rPh sb="2" eb="4">
      <t>シメイ</t>
    </rPh>
    <rPh sb="5" eb="7">
      <t>ヒッス</t>
    </rPh>
    <phoneticPr fontId="2"/>
  </si>
  <si>
    <t>必須事項に未記入項目があります。ご提出できません。</t>
    <rPh sb="0" eb="2">
      <t>ヒッス</t>
    </rPh>
    <rPh sb="2" eb="4">
      <t>ジコウ</t>
    </rPh>
    <rPh sb="5" eb="8">
      <t>ミキニュウ</t>
    </rPh>
    <rPh sb="8" eb="10">
      <t>コウモク</t>
    </rPh>
    <rPh sb="17" eb="19">
      <t>テイシュツ</t>
    </rPh>
    <phoneticPr fontId="2"/>
  </si>
  <si>
    <t>※注意事項</t>
    <rPh sb="1" eb="3">
      <t>チュウイ</t>
    </rPh>
    <rPh sb="3" eb="5">
      <t>ジコウ</t>
    </rPh>
    <phoneticPr fontId="2"/>
  </si>
  <si>
    <t xml:space="preserve">
</t>
    <phoneticPr fontId="2"/>
  </si>
  <si>
    <t>希望あり</t>
  </si>
  <si>
    <t>このエクセル版依頼書をメール添付で　onjk@kazusa.or.jp　までお送りください。</t>
    <rPh sb="6" eb="7">
      <t>バン</t>
    </rPh>
    <rPh sb="7" eb="10">
      <t>イライショ</t>
    </rPh>
    <rPh sb="14" eb="16">
      <t>テンプ</t>
    </rPh>
    <phoneticPr fontId="2"/>
  </si>
  <si>
    <r>
      <t>検体受領後</t>
    </r>
    <r>
      <rPr>
        <b/>
        <sz val="12"/>
        <color rgb="FFFF0000"/>
        <rFont val="ＭＳ ゴシック"/>
        <family val="3"/>
        <charset val="128"/>
      </rPr>
      <t>自動登録</t>
    </r>
    <r>
      <rPr>
        <b/>
        <sz val="12"/>
        <rFont val="ＭＳ ゴシック"/>
        <family val="3"/>
        <charset val="128"/>
      </rPr>
      <t>となります。依頼書提出後、修正を加えた場合は必ず</t>
    </r>
    <r>
      <rPr>
        <b/>
        <sz val="12"/>
        <color rgb="FFFF0000"/>
        <rFont val="ＭＳ ゴシック"/>
        <family val="3"/>
        <charset val="128"/>
      </rPr>
      <t>再提出</t>
    </r>
    <r>
      <rPr>
        <b/>
        <sz val="12"/>
        <rFont val="ＭＳ ゴシック"/>
        <family val="3"/>
        <charset val="128"/>
      </rPr>
      <t>をお願いします。</t>
    </r>
    <rPh sb="0" eb="2">
      <t>ケンタイ</t>
    </rPh>
    <rPh sb="2" eb="4">
      <t>ジュリョウ</t>
    </rPh>
    <rPh sb="4" eb="5">
      <t>ゴ</t>
    </rPh>
    <rPh sb="5" eb="7">
      <t>ジドウ</t>
    </rPh>
    <rPh sb="7" eb="9">
      <t>トウロク</t>
    </rPh>
    <rPh sb="38" eb="39">
      <t>ネガ</t>
    </rPh>
    <phoneticPr fontId="2"/>
  </si>
  <si>
    <t>1. 「遺伝子検査名」をドロップダウンリストから選択してください。</t>
    <rPh sb="4" eb="7">
      <t>イデンシ</t>
    </rPh>
    <rPh sb="7" eb="9">
      <t>ケンサ</t>
    </rPh>
    <rPh sb="9" eb="10">
      <t>メイ</t>
    </rPh>
    <rPh sb="24" eb="26">
      <t>センタク</t>
    </rPh>
    <phoneticPr fontId="2"/>
  </si>
  <si>
    <t>BHD症候群</t>
  </si>
  <si>
    <t>BHD症候群遺伝子検査</t>
  </si>
  <si>
    <t>BHD_BHD_v1</t>
  </si>
  <si>
    <t>FLCN</t>
  </si>
  <si>
    <t>none</t>
  </si>
  <si>
    <t>常染色体優性多発性嚢胞腎</t>
  </si>
  <si>
    <t>常染色体優性多発性嚢胞腎遺伝子検査</t>
  </si>
  <si>
    <t>PKD_ADPKD_v1</t>
  </si>
  <si>
    <t>PKD1,PKD2</t>
  </si>
  <si>
    <t>副腎疾患</t>
  </si>
  <si>
    <t>副腎疾患遺伝子検査</t>
  </si>
  <si>
    <t>END_AGD_v3</t>
  </si>
  <si>
    <t>CDKN1C,CYP11A1,CYP11B1,CYP17A1,HSD3B2,NNT,NR0B1,POR,STAR,NR5A1</t>
  </si>
  <si>
    <t>成長障害</t>
  </si>
  <si>
    <t>成長障害遺伝子検査</t>
  </si>
  <si>
    <t>END_GDO_v2</t>
  </si>
  <si>
    <t>ACAN,FGFR3,GH1,GHR,GHRHR,GHSR,IGF1,IGF1R,IGFALS,JAK2,NPR2,SHOX,STAT5B,CDKN1C,GNAS,IGF2</t>
  </si>
  <si>
    <t>性分化疾患(Y染色体を含むまたは不明な場合)</t>
  </si>
  <si>
    <t>性分化疾患遺伝子検査(Y染色体を含むまたは不明な場合)</t>
  </si>
  <si>
    <t>END_SDD_v3</t>
  </si>
  <si>
    <t>AR,HSD17B3,HSD3B2,NR5A1,SRD5A2,SRY,WT1,ANOS1,CHD7,FGF8,FGFR1</t>
  </si>
  <si>
    <t>性分化疾患(Y染色体を含まない場合)</t>
  </si>
  <si>
    <t>性分化疾患遺伝子検査(Y染色体を含まない場合)</t>
  </si>
  <si>
    <t>END_SDD_v3.5</t>
  </si>
  <si>
    <t>AR,HSD17B3,HSD3B2,NR5A1,SRD5A2,WT1,ANOS1,CHD7,FGF8,FGFR1</t>
  </si>
  <si>
    <t>性成熟疾患</t>
  </si>
  <si>
    <t>性成熟疾患遺伝子検査</t>
  </si>
  <si>
    <t>下垂体機能障害</t>
  </si>
  <si>
    <t>下垂体機能障害遺伝子検査</t>
  </si>
  <si>
    <t>END_PDF_v2</t>
  </si>
  <si>
    <t>HESX1,LHX3,LHX4,OTX2,POU1F1,PROKR2,PROP1,SOX2,SOX3,CHD7,FGF8,FGFR1,GLI2,IGSF1,KISS1R,SOX10,WDR11</t>
  </si>
  <si>
    <t>糖代謝異常症</t>
  </si>
  <si>
    <t>糖代謝異常症遺伝子検査</t>
  </si>
  <si>
    <t>卵巣機能不全症</t>
  </si>
  <si>
    <t>卵巣機能不全症遺伝子検査</t>
  </si>
  <si>
    <t>END_OVD_v1</t>
  </si>
  <si>
    <t>AIRE,BMP15,TWNK,ERCC6,CYP17A1,FOXL2,FSHR,HFM1,HSD17B4,LARS2,NANOS3,NOBOX,NOG,NR5A1,POF1B,POR,RSPO1,STAR</t>
  </si>
  <si>
    <t>骨端異形成症</t>
  </si>
  <si>
    <t>骨端異形成症遺伝子検査</t>
  </si>
  <si>
    <t>MPD_MPD_v1</t>
  </si>
  <si>
    <t>COL10A1,COL11A1,COL11A2,COL2A1,COL3A1,COL9A1,COL9A2,COL9A3,COMP,MATN3,SLC26A2</t>
  </si>
  <si>
    <t>遺伝性低リン血症性くる病遺伝子検査</t>
  </si>
  <si>
    <t>NIN_LPR_v1</t>
  </si>
  <si>
    <t>PHEX,FGF23,DMP1,ENPP1,FAM20C,FGFR1,PTH1R,SLC34A3,SLC9A3R1,CLCN5,OCRL,CYP2R1,HNRNPC,CYP3A4,NF1,SLC34A1</t>
  </si>
  <si>
    <t>ピルビン酸脱水素酵素複合体欠損症</t>
  </si>
  <si>
    <t>ピルビン酸脱水素酵素複合体欠損症遺伝子検査</t>
  </si>
  <si>
    <t>PDD_PDD_v1</t>
  </si>
  <si>
    <t>PDHA1,PDHB,DLAT,DLD,PDP1,PDP2,PDK1,PDK2,PDK3,PDK4,PDHX,LIAS</t>
  </si>
  <si>
    <t>アルカプトン尿症</t>
  </si>
  <si>
    <t>アルカプトン尿症遺伝子検査</t>
  </si>
  <si>
    <t>AKU_HGD_v1</t>
  </si>
  <si>
    <t>HGD</t>
  </si>
  <si>
    <t>稀な骨粗鬆症</t>
  </si>
  <si>
    <t>稀な骨粗鬆症遺伝子検査</t>
  </si>
  <si>
    <t>ROP_ROP_v1</t>
  </si>
  <si>
    <t>X連鎖性遺伝性水頭症</t>
  </si>
  <si>
    <t>X連鎖性遺伝性水頭症遺伝子検査</t>
  </si>
  <si>
    <t>XHC_XHC_v1</t>
  </si>
  <si>
    <t>L1CAM</t>
  </si>
  <si>
    <t>遺伝性副甲状腺機能亢進症</t>
  </si>
  <si>
    <t>遺伝性副甲状腺機能亢進症遺伝子検査</t>
  </si>
  <si>
    <t>HPT_HPT_v1</t>
  </si>
  <si>
    <t>MEN1,CDKN1B,RET,CASR,GNA11,AP2S1,CDC73,GCM2</t>
  </si>
  <si>
    <t>遺伝性肺高血圧症</t>
  </si>
  <si>
    <t>遺伝性肺高血圧症遺伝子検査</t>
  </si>
  <si>
    <t>レッシュ・ナイハン症候群</t>
  </si>
  <si>
    <t>レッシュ・ナイハン症候群遺伝子検査</t>
  </si>
  <si>
    <t>LNS_LNS_v1</t>
  </si>
  <si>
    <t>HPRT1</t>
  </si>
  <si>
    <t>高チロシン血症1型</t>
  </si>
  <si>
    <t>高チロシン血症1型遺伝子検査</t>
  </si>
  <si>
    <t>HTT_TT1_v1</t>
  </si>
  <si>
    <t>FAH</t>
  </si>
  <si>
    <t>孔脳症・裂脳症</t>
  </si>
  <si>
    <t>孔脳症・裂脳症遺伝子検査</t>
  </si>
  <si>
    <t>NMD_NMD_v1</t>
  </si>
  <si>
    <t>COL4A1,COL4A2</t>
  </si>
  <si>
    <t>クリスタリン網膜症</t>
  </si>
  <si>
    <t>クリスタリン網膜症遺伝子検査</t>
  </si>
  <si>
    <t>BCR_BCR_v1</t>
  </si>
  <si>
    <t>Cantu症候群</t>
  </si>
  <si>
    <t>Cantu症候群遺伝子検査</t>
  </si>
  <si>
    <t>CTS_CTS_v1</t>
  </si>
  <si>
    <t>ABCC9,KCNJ8</t>
  </si>
  <si>
    <t>血友病A</t>
  </si>
  <si>
    <t>血友病A遺伝子検査</t>
  </si>
  <si>
    <t>HMP_HPA_v1</t>
  </si>
  <si>
    <t>F8</t>
  </si>
  <si>
    <t>血友病B</t>
  </si>
  <si>
    <t>血友病B遺伝子検査</t>
  </si>
  <si>
    <t>HMP_HPB_v1</t>
  </si>
  <si>
    <t>F9</t>
  </si>
  <si>
    <t>反復発作性運動失調症</t>
  </si>
  <si>
    <t>反復発作性運動失調症遺伝子検査</t>
  </si>
  <si>
    <t>EPA_EPA_v1</t>
  </si>
  <si>
    <t>KCNA1,CACNA1A,CACNB4,SLC1A3</t>
  </si>
  <si>
    <t>家族性片麻痺性片頭痛</t>
  </si>
  <si>
    <t>家族性片麻痺性片頭痛遺伝子検査</t>
  </si>
  <si>
    <t>FHM_FHM_v1</t>
  </si>
  <si>
    <t>CACNA1A,ATP1A2,SCN1A</t>
  </si>
  <si>
    <t>グルコース-6-リン酸脱水素酵素欠乏症遺伝子検査</t>
  </si>
  <si>
    <t>G6PD_G6PD_v1</t>
  </si>
  <si>
    <t>G6PD</t>
  </si>
  <si>
    <t>Dubin-Johnson症候群およびRotor症候群</t>
  </si>
  <si>
    <t>Dubin-Johnson症候群およびRotor症候群遺伝子検査</t>
  </si>
  <si>
    <t>DJR_DJR_v1</t>
  </si>
  <si>
    <t>ABCC2,SLCO1B1,SLCO1B3</t>
  </si>
  <si>
    <t>レット症候群</t>
  </si>
  <si>
    <t>レット症候群遺伝子検査</t>
  </si>
  <si>
    <t>家族性海綿状血管腫</t>
  </si>
  <si>
    <t>家族性海綿状血管腫遺伝子検査</t>
  </si>
  <si>
    <t>CCM_CCM_v1</t>
  </si>
  <si>
    <t>KRIT1,CCM2,PDCD10</t>
  </si>
  <si>
    <t>APRT欠損症</t>
  </si>
  <si>
    <t>APRT欠損症遺伝子検査</t>
  </si>
  <si>
    <t>APT_APT_v1</t>
  </si>
  <si>
    <t>APRT</t>
  </si>
  <si>
    <t>カムラティ・エンゲルマン症候群</t>
  </si>
  <si>
    <t>カムラティ・エンゲルマン症候群遺伝子検査</t>
  </si>
  <si>
    <t>CED_CED_v1</t>
  </si>
  <si>
    <t>TGFB1</t>
  </si>
  <si>
    <t>遺伝性副甲状腺機能低下症</t>
  </si>
  <si>
    <t>遺伝性副甲状腺機能低下症遺伝子検査</t>
  </si>
  <si>
    <t>OPT_OPT_v1</t>
  </si>
  <si>
    <t>CASR,GNA11,GCM2,TBX1,TBX2,NEBL,CHD7,SEMA3E,GATA3,TBCE,FAM111A,PTH,SOX3,AIRE,NLRP5,HADHA,HADHB,ACADM,DHCR7,CLDN16,CLDN19,TRPM6</t>
  </si>
  <si>
    <t>Stickler症候群</t>
  </si>
  <si>
    <t>Stickler症候群遺伝子検査</t>
  </si>
  <si>
    <t>STI_STI_v1</t>
  </si>
  <si>
    <t>COL2A1,COL11A1,COL11A2,COL9A1,COL9A2</t>
  </si>
  <si>
    <t>メイ・ヘグリン異常症</t>
  </si>
  <si>
    <t>メイ・ヘグリン異常症遺伝子検査</t>
  </si>
  <si>
    <t>MHA_MHA_v1</t>
  </si>
  <si>
    <t>MYH9</t>
  </si>
  <si>
    <t>AIR_AIR_v1</t>
  </si>
  <si>
    <t>PAX6</t>
  </si>
  <si>
    <t>肢先端脳梁症候群</t>
  </si>
  <si>
    <t>肢先端脳梁症候群遺伝子検査</t>
  </si>
  <si>
    <t>ACC_ACC_v1</t>
  </si>
  <si>
    <t>KIF7</t>
  </si>
  <si>
    <t>Nager症候群</t>
  </si>
  <si>
    <t>Nager症候群遺伝子検査</t>
  </si>
  <si>
    <t>NAG_NAG_v1</t>
  </si>
  <si>
    <t>SF3B4</t>
  </si>
  <si>
    <t>遺伝性低リン血症性くる病</t>
  </si>
  <si>
    <t>疾患名</t>
    <rPh sb="0" eb="2">
      <t>シッカン</t>
    </rPh>
    <rPh sb="2" eb="3">
      <t>メイ</t>
    </rPh>
    <phoneticPr fontId="1"/>
  </si>
  <si>
    <t>シュプリンツェン-ゴールドバーグ症候群</t>
  </si>
  <si>
    <t>シュプリンツェン-ゴールドバーグ症候群遺伝子検査</t>
  </si>
  <si>
    <t>SGS_SGS_v1</t>
  </si>
  <si>
    <t>SKI</t>
  </si>
  <si>
    <t>3-ヒドロキシ-3-メチルグルタリルCoA合成酵素欠損症遺伝子検査</t>
  </si>
  <si>
    <t>3H3M_CSD_v1</t>
  </si>
  <si>
    <t>HMGCS2</t>
  </si>
  <si>
    <t>-</t>
    <phoneticPr fontId="2"/>
  </si>
  <si>
    <t>3-ヒドロキシ-3-メチルグルタリルCoA合成酵素欠損症</t>
  </si>
  <si>
    <t>低汗性外胚葉形成不全症遺伝子検査</t>
  </si>
  <si>
    <t>AED_AED_v1</t>
  </si>
  <si>
    <t>EDA,EDAR,EDARADD</t>
  </si>
  <si>
    <t>NIN_OIP_v2</t>
  </si>
  <si>
    <t>PLOD2,LRP5,ALPL,PLS3,LRP6,SEC24D</t>
  </si>
  <si>
    <t>低汗性外胚葉形成不全症</t>
  </si>
  <si>
    <t>家族性若年性高尿酸血症性腎症</t>
  </si>
  <si>
    <t>家族性若年性高尿酸血症性腎症遺伝子検査</t>
  </si>
  <si>
    <t>JHN_JHN_v1</t>
  </si>
  <si>
    <t>UMOD</t>
  </si>
  <si>
    <t>骨パジェット病</t>
  </si>
  <si>
    <t>骨パジェット病遺伝子検査</t>
  </si>
  <si>
    <t>PDB_PDB_v1</t>
  </si>
  <si>
    <t>TNFRSF11A,SQSTM1,TNFRSF11B,ZNF687</t>
  </si>
  <si>
    <t>ワールデンブルグ症候群</t>
  </si>
  <si>
    <t>ワールデンブルグ症候群遺伝子検査</t>
  </si>
  <si>
    <t>WS_WS_v1</t>
  </si>
  <si>
    <t>PAX3,MITF,SNAI2,SOX10,EDNRB,EDN3</t>
  </si>
  <si>
    <r>
      <rPr>
        <b/>
        <sz val="11"/>
        <color rgb="FFFF0000"/>
        <rFont val="ＭＳ Ｐゴシック"/>
        <family val="3"/>
        <charset val="128"/>
        <scheme val="minor"/>
      </rPr>
      <t>　　</t>
    </r>
    <r>
      <rPr>
        <b/>
        <sz val="11"/>
        <rFont val="ＭＳ Ｐゴシック"/>
        <family val="3"/>
        <charset val="128"/>
        <scheme val="minor"/>
      </rPr>
      <t xml:space="preserve">匿名化IDは半角英数字で4～10桁でお願いします。個人名などが類推できるものはご遠慮下さい。 </t>
    </r>
    <r>
      <rPr>
        <b/>
        <sz val="11"/>
        <color rgb="FFFF0000"/>
        <rFont val="ＭＳ Ｐゴシック"/>
        <family val="3"/>
        <charset val="128"/>
        <scheme val="minor"/>
      </rPr>
      <t xml:space="preserve">
　　匿名化ID禁止文字</t>
    </r>
    <r>
      <rPr>
        <sz val="11"/>
        <rFont val="ＭＳ Ｐゴシック"/>
        <family val="3"/>
        <charset val="128"/>
        <scheme val="minor"/>
      </rPr>
      <t>　</t>
    </r>
    <r>
      <rPr>
        <b/>
        <sz val="11"/>
        <rFont val="ＭＳ Ｐゴシック"/>
        <family val="3"/>
        <charset val="128"/>
        <scheme val="minor"/>
      </rPr>
      <t>@ # % ?  ( )  [ ]  /  \  =  +  &lt; &gt;  :  ;  "  '  ,  *  ^  |  &amp;  .　などの記号
　　[0ゼロ]から始まるID、スペース、ハイフン、アンダーバーも使用できません</t>
    </r>
    <r>
      <rPr>
        <sz val="11"/>
        <rFont val="ＭＳ Ｐゴシック"/>
        <family val="3"/>
        <charset val="128"/>
        <scheme val="minor"/>
      </rPr>
      <t>。</t>
    </r>
    <rPh sb="52" eb="54">
      <t>トクメイ</t>
    </rPh>
    <rPh sb="54" eb="55">
      <t>カ</t>
    </rPh>
    <rPh sb="130" eb="132">
      <t>キゴウ</t>
    </rPh>
    <phoneticPr fontId="2"/>
  </si>
  <si>
    <t>@</t>
    <phoneticPr fontId="2"/>
  </si>
  <si>
    <t>#</t>
    <phoneticPr fontId="2"/>
  </si>
  <si>
    <t>%</t>
    <phoneticPr fontId="2"/>
  </si>
  <si>
    <t>コケイン症候群</t>
  </si>
  <si>
    <t>コケイン症候群遺伝子検査</t>
  </si>
  <si>
    <t>CS_CS_v1</t>
  </si>
  <si>
    <t>ERCC8,ERCC6,ERCC3,ERCC2,ERCC5</t>
  </si>
  <si>
    <t>RMRP</t>
  </si>
  <si>
    <t>軟骨毛髪低形成症</t>
  </si>
  <si>
    <t>軟骨毛髪低形成症遺伝子検査</t>
  </si>
  <si>
    <t>CHH_CHH_v1</t>
  </si>
  <si>
    <t>SCS_SCS_v1</t>
  </si>
  <si>
    <t>TWIST1,FGFR2</t>
  </si>
  <si>
    <t>パリスターホール症候群</t>
  </si>
  <si>
    <t>PHS_PHS_v1</t>
  </si>
  <si>
    <t>GLI3</t>
  </si>
  <si>
    <t>Dyggve-Melchior-Clausen病</t>
  </si>
  <si>
    <t>DYM_DYM_v1</t>
  </si>
  <si>
    <t>DYM</t>
  </si>
  <si>
    <t>DYM遺伝子検査</t>
  </si>
  <si>
    <t>トリーチャーコリンズ症候群</t>
  </si>
  <si>
    <t>トリーチャーコリンズ症候群遺伝子検査</t>
  </si>
  <si>
    <t>TCS_TCS_v1</t>
  </si>
  <si>
    <t>TCOF1,POLR1B,POLR1C,POLR1D</t>
  </si>
  <si>
    <t>遺伝性平滑筋腫症及び腎細胞癌症候群</t>
  </si>
  <si>
    <t>遺伝性平滑筋腫症及び腎細胞癌症候群遺伝子検査</t>
  </si>
  <si>
    <t>HLRCC_HLRCC_v1</t>
  </si>
  <si>
    <t>FH</t>
  </si>
  <si>
    <t>CASK</t>
  </si>
  <si>
    <t>コーエン症候群</t>
  </si>
  <si>
    <t>コーエン症候群遺伝子検査</t>
  </si>
  <si>
    <t>Coh_Coh_v1</t>
  </si>
  <si>
    <t>VPS13B</t>
  </si>
  <si>
    <t>神経線維腫症</t>
  </si>
  <si>
    <t>神経線維腫症遺伝子検査</t>
  </si>
  <si>
    <t>PLA2G6関連神経変性症遺伝子検査</t>
  </si>
  <si>
    <t>IND_IND_v1</t>
  </si>
  <si>
    <t>PLA2G6</t>
  </si>
  <si>
    <t>PLA2G6関連神経変性症</t>
  </si>
  <si>
    <t>混合性マロン酸およびメチルマロン酸尿症</t>
  </si>
  <si>
    <t>混合性マロン酸およびメチルマロン酸尿症遺伝子検査</t>
  </si>
  <si>
    <t>CMA_MMA_v1</t>
  </si>
  <si>
    <t>ACSF3,MLYCD</t>
  </si>
  <si>
    <t>常染色体劣性多発性嚢胞腎</t>
  </si>
  <si>
    <t>常染色体劣性多発性嚢胞腎遺伝子検査</t>
  </si>
  <si>
    <t>PKD_ARPKD_v1</t>
  </si>
  <si>
    <t>PKHD1</t>
  </si>
  <si>
    <t>先天性腎尿路異常</t>
  </si>
  <si>
    <t>先天性腎尿路異常遺伝子検査</t>
  </si>
  <si>
    <t>CAKUT_CAKUT_v1</t>
  </si>
  <si>
    <t>PAX2,HNF1B,EYA1,SALL1,PBX1,GREB1L</t>
  </si>
  <si>
    <t>エリス・ファンクレフェルト症候群</t>
  </si>
  <si>
    <t>エリス・ファンクレフェルト症候群遺伝子検査</t>
  </si>
  <si>
    <t>EvCS_EvCS_v1</t>
  </si>
  <si>
    <t>EVC,EVC2</t>
  </si>
  <si>
    <t>ジュベール症候群</t>
  </si>
  <si>
    <t>ジュベール症候群遺伝子検査</t>
  </si>
  <si>
    <t>JSRD_JSRD_v1</t>
  </si>
  <si>
    <t>AHI1,ARL13B,B9D1,B9D2,C2CD3,CPLANE1,CC2D2A,CEP41,CEP104,CEP120,CEP290,CSPP1,IFT172,INPP5E,KIAA0556,KIAA0586,KIF7,MKS1,NPHP1,NPHP4,IQCB1,OFD1,PDE6D,POC1B,RPGRIP1L,TCTN1,TCTN2,TCTN3,TMEM67,TMEM107,TMEM138,TMEM216,TMEM231,TMEM237,TTC21B,ZNF423</t>
  </si>
  <si>
    <t>非特異性多発性小腸潰瘍症</t>
  </si>
  <si>
    <t>非特異性多発性小腸潰瘍症遺伝子検査</t>
  </si>
  <si>
    <t>CEAS_CEAS_v1</t>
  </si>
  <si>
    <t>SLCO2A1</t>
  </si>
  <si>
    <t>EXT1,EXT2,PTPN11</t>
  </si>
  <si>
    <t>WSS_WSS_v1</t>
  </si>
  <si>
    <t>KMT2A</t>
  </si>
  <si>
    <t>ウィーデマン・スタイナー症候群</t>
  </si>
  <si>
    <t>ウィーデマン・スタイナー症候群遺伝子検査</t>
  </si>
  <si>
    <t>基底細胞母斑症候群(ゴーリン症候群)遺伝子検査</t>
  </si>
  <si>
    <t>BCNS_BCNS_v1</t>
  </si>
  <si>
    <t>PTCH1,PTCH2,SMO,SUFU</t>
  </si>
  <si>
    <t>尿細管性電解質異常症</t>
  </si>
  <si>
    <t>尿細管性電解質異常症遺伝子検査</t>
  </si>
  <si>
    <t>先天性フィブリノーゲン欠損症</t>
  </si>
  <si>
    <t>先天性フィブリノーゲン欠損症遺伝子検査</t>
  </si>
  <si>
    <t>AFG_AFG_v1</t>
  </si>
  <si>
    <t>FGA,FGB,FGG</t>
  </si>
  <si>
    <t>DYT10ジストニア/PRRT2遺伝子検査</t>
  </si>
  <si>
    <t>DYT10_DYT10_v1</t>
  </si>
  <si>
    <t>PRRT2</t>
  </si>
  <si>
    <t>MICPCH症候群（CASK異常症）</t>
  </si>
  <si>
    <t>MICPCH症候群（CASK異常症）遺伝子検査</t>
  </si>
  <si>
    <t>CASK_CASK_v1</t>
  </si>
  <si>
    <t>屈曲肢異形成症</t>
  </si>
  <si>
    <t>屈曲肢異形成症遺伝子検査</t>
  </si>
  <si>
    <t>CD_CD_v1</t>
  </si>
  <si>
    <t>SOX9</t>
  </si>
  <si>
    <t>遺伝性ヘモクロマトーシス</t>
  </si>
  <si>
    <t>遺伝性ヘモクロマトーシス遺伝子検査</t>
  </si>
  <si>
    <t>HFE_HFE_v1</t>
  </si>
  <si>
    <t>HFE,HJV(HFE2),HAMP,TFR2,SLC40A1</t>
  </si>
  <si>
    <t>ヘルマンスキー・パドラック症候群</t>
  </si>
  <si>
    <t>ヘルマンスキー・パドラック症候群遺伝子検査</t>
  </si>
  <si>
    <t>HPS_HPS_v1</t>
  </si>
  <si>
    <t>AP3B1,HPS1,HPS3,HPS4,HPS5,HPS6</t>
  </si>
  <si>
    <t>SLC45A2,GPR143,TYRP1,TYR,OCA2,MC1R</t>
  </si>
  <si>
    <t>TYR NM_000372.5exon4及び5は相同領域があるため報告から除外します。</t>
  </si>
  <si>
    <t>進行性骨化性線維異形成症</t>
  </si>
  <si>
    <t>進行性骨化性線維異形成症遺伝子検査</t>
  </si>
  <si>
    <t>FOP_FOP_v1</t>
  </si>
  <si>
    <t>ACVR1</t>
  </si>
  <si>
    <t>先天性甲状腺機能低下症</t>
  </si>
  <si>
    <t>先天性甲状腺機能低下症遺伝子検査</t>
  </si>
  <si>
    <t>END_HOT_v1</t>
  </si>
  <si>
    <t>NKX2-1,PAX8,TSHR,SLC5A5,SLC26A4,TG,TPO,DUOX2,DUOXA2,FOXE1,SLC16A2, IGSF1,TBL1X</t>
  </si>
  <si>
    <t>脳の鉄沈着を伴う神経変性疾患</t>
  </si>
  <si>
    <t>脳の鉄沈着を伴う神経変性疾患遺伝子検査</t>
  </si>
  <si>
    <t>NBIA_NBIA_v1</t>
  </si>
  <si>
    <t>ATP13A2,C19orf12,CP,DCAF17,FA2H,FTL,PANK2,PLA2G6,WDR45</t>
  </si>
  <si>
    <t>常染色体優性尿細管間質性腎疾患</t>
  </si>
  <si>
    <t>常染色体優性尿細管間質性腎疾患遺伝子検査</t>
  </si>
  <si>
    <t>ADTKD_ADTKD_v1</t>
  </si>
  <si>
    <t>UMOD,REN,HNF1B,SEC61A1</t>
  </si>
  <si>
    <t>DUOX2(NM_014080)ex7は相同領域があるため、解析対象から除外する。</t>
  </si>
  <si>
    <t>バルデー・ビードル症候群</t>
  </si>
  <si>
    <t>バルデー・ビードル症候群遺伝子検査</t>
  </si>
  <si>
    <t>BBS_BBS_v1</t>
  </si>
  <si>
    <t>ALMS1,ARL6,BBS1,BBS2,BBS4,BBS5,BBS7,BBS10,BBS12,C8orf37(BBS21),CEP290,IFT172,MKKS,MKS1,BBS9,SCLT1,SDCCAG8,TMEM67,TRIM32,TTC8</t>
  </si>
  <si>
    <t>骨関連シリオパチー</t>
  </si>
  <si>
    <t>骨関連シリオパチー遺伝子検査</t>
  </si>
  <si>
    <t>BRC_BRC_v1</t>
  </si>
  <si>
    <t>CEP120,DYNC2H1,EVC,EVC2,IFT80,IFT81,IFT140,IFT172,KIAA0586,NEK1,TTC21B,WDR19,WDR34,WDR35,WDR60</t>
  </si>
  <si>
    <t>Renal tubular dysgenesis</t>
  </si>
  <si>
    <t>Renal tubular dysgenesis遺伝子検査</t>
  </si>
  <si>
    <t>RTD_RTD_v1</t>
  </si>
  <si>
    <t>ACE,AGT,AGTR1,REN</t>
  </si>
  <si>
    <t>遠位関節拘縮症</t>
  </si>
  <si>
    <t>遠位関節拘縮症遺伝子検査</t>
  </si>
  <si>
    <t>DA_DA_v1</t>
  </si>
  <si>
    <t>ECEL1,MYBPC1,MYH3,MYH8,PIEZO2,TNNI2,TNNT3,TPM2</t>
  </si>
  <si>
    <t>ラーセン症候群</t>
  </si>
  <si>
    <t>ラーセン症候群遺伝子検査</t>
  </si>
  <si>
    <t>LRS_LRS_v1</t>
  </si>
  <si>
    <t>FLNB,CHST3</t>
  </si>
  <si>
    <t>クラリーノ症候群</t>
  </si>
  <si>
    <t>クラリーノ症候群遺伝子検査</t>
  </si>
  <si>
    <t>CUR_CUR_v1</t>
  </si>
  <si>
    <t>MNX1</t>
  </si>
  <si>
    <t>TLS_TLS_v1</t>
  </si>
  <si>
    <t>βサラセミア</t>
  </si>
  <si>
    <t>βサラセミア遺伝子検査</t>
  </si>
  <si>
    <t>HBB</t>
  </si>
  <si>
    <t>フルクトース-1,6-ビスホスファターゼ欠損症</t>
  </si>
  <si>
    <t>フルクトース-1,6-ビスホスファターゼ欠損症遺伝子検査</t>
  </si>
  <si>
    <t>FBPD_FBPD_v1</t>
  </si>
  <si>
    <t>FBP1</t>
  </si>
  <si>
    <t>ハートナップ病</t>
  </si>
  <si>
    <t>ハートナップ病遺伝子検査</t>
  </si>
  <si>
    <t>Hartnup_Hartnup_v1</t>
  </si>
  <si>
    <t>SLC6A19</t>
  </si>
  <si>
    <t>ウェルナー症候群</t>
  </si>
  <si>
    <t>ウェルナー症候群遺伝子検査</t>
  </si>
  <si>
    <t>Werner_Werner_v1</t>
  </si>
  <si>
    <t>WRN,LMNA,BLM,RECQL4,RMI1,POLD1</t>
  </si>
  <si>
    <t>腎性低尿酸血症</t>
  </si>
  <si>
    <t>腎性低尿酸血症遺伝子検査</t>
  </si>
  <si>
    <t>RHUC_RHUC_v1</t>
  </si>
  <si>
    <t>SLC22A12,SLC2A9</t>
  </si>
  <si>
    <t>遺伝性ブチリルコリンエステラーゼ欠損症</t>
  </si>
  <si>
    <t>遺伝性ブチリルコリンエステラーゼ欠損症遺伝子検査</t>
  </si>
  <si>
    <t>BCHED_BCHED_v1</t>
  </si>
  <si>
    <t>BCHE</t>
  </si>
  <si>
    <t>過成長症候群</t>
  </si>
  <si>
    <t>過成長症候群遺伝子検査</t>
  </si>
  <si>
    <t>OGID_OGID_v1</t>
  </si>
  <si>
    <t>AKT1,CHD8,DIS3L2,DNMT3A,EED,EZH2,GPC3,GPC4,MTOR,NFIX,NSD1,PDGFRB, PIK3CA,PPP2R5D,PTEN,RNF125,SUZ12</t>
  </si>
  <si>
    <t>先天性中枢性低換気症候群</t>
  </si>
  <si>
    <t>先天性中枢性低換気症候群遺伝子検査</t>
  </si>
  <si>
    <t>CCHS_CCHS_v1</t>
  </si>
  <si>
    <t>PHOX2B</t>
  </si>
  <si>
    <t>Holt-Oram症候群</t>
  </si>
  <si>
    <t>Holt-Oram症候群遺伝子検査</t>
  </si>
  <si>
    <t>HOS_HOS_v1</t>
  </si>
  <si>
    <t>TBX5,SALL4,TBX3,SALL1,LMNA,RBM8A</t>
  </si>
  <si>
    <t>遺伝学的検査依頼書</t>
    <phoneticPr fontId="2"/>
  </si>
  <si>
    <t>(1）検体情報</t>
    <rPh sb="3" eb="5">
      <t>ケンタイ</t>
    </rPh>
    <rPh sb="5" eb="7">
      <t>ジョウホウ</t>
    </rPh>
    <phoneticPr fontId="2"/>
  </si>
  <si>
    <t>(2）希望される遺伝学的検査</t>
    <phoneticPr fontId="2"/>
  </si>
  <si>
    <t>(3）専門医による診断支援の希望につき下記よりお選びください</t>
    <rPh sb="3" eb="6">
      <t>センモンイ</t>
    </rPh>
    <rPh sb="9" eb="11">
      <t>シンダン</t>
    </rPh>
    <rPh sb="11" eb="13">
      <t>シエン</t>
    </rPh>
    <rPh sb="14" eb="16">
      <t>キボウ</t>
    </rPh>
    <rPh sb="19" eb="21">
      <t>カキ</t>
    </rPh>
    <rPh sb="24" eb="25">
      <t>エラ</t>
    </rPh>
    <phoneticPr fontId="2"/>
  </si>
  <si>
    <t>(4）医療機関情報　（結果報告書送付先情報）</t>
    <rPh sb="11" eb="13">
      <t>ケッカ</t>
    </rPh>
    <rPh sb="13" eb="16">
      <t>ホウコクショ</t>
    </rPh>
    <rPh sb="16" eb="18">
      <t>ソウフ</t>
    </rPh>
    <rPh sb="18" eb="19">
      <t>サキ</t>
    </rPh>
    <rPh sb="19" eb="21">
      <t>ジョウホウ</t>
    </rPh>
    <phoneticPr fontId="2"/>
  </si>
  <si>
    <t>(5）遺伝カウンセリングを担当される臨床遺伝専門医情報</t>
    <rPh sb="25" eb="27">
      <t>ジョウホウ</t>
    </rPh>
    <phoneticPr fontId="2"/>
  </si>
  <si>
    <t>(6）請求書送付先情報</t>
    <rPh sb="3" eb="6">
      <t>セイキュウショ</t>
    </rPh>
    <rPh sb="6" eb="8">
      <t>ソウフ</t>
    </rPh>
    <rPh sb="8" eb="9">
      <t>サキ</t>
    </rPh>
    <phoneticPr fontId="2"/>
  </si>
  <si>
    <t>(7）特記事項（任意）</t>
    <rPh sb="8" eb="10">
      <t>ニンイ</t>
    </rPh>
    <phoneticPr fontId="2"/>
  </si>
  <si>
    <t>非保険検査用</t>
    <rPh sb="0" eb="1">
      <t>ヒ</t>
    </rPh>
    <rPh sb="1" eb="3">
      <t>ホケン</t>
    </rPh>
    <rPh sb="3" eb="6">
      <t>ケンサヨウ</t>
    </rPh>
    <phoneticPr fontId="2"/>
  </si>
  <si>
    <t>匿名化IDに禁止文字があります。変更して下さい。</t>
    <phoneticPr fontId="2"/>
  </si>
  <si>
    <t>PKD1は相同領域があるため、long PCRを行っています。</t>
  </si>
  <si>
    <t>ACAN exon12の一部領域は反復配列を認めるため検査対象外です。</t>
  </si>
  <si>
    <t>F8 逆位の検出はできません。</t>
  </si>
  <si>
    <t>骨形成不全症</t>
  </si>
  <si>
    <t>TNFSF11,NOTCH2,MMP2,RUNX2,LIFR,GORAB,HSPG2,PYCR1</t>
  </si>
  <si>
    <t>グルコース-6-リン酸脱水素酵素欠乏症</t>
  </si>
  <si>
    <t>無虹彩症</t>
  </si>
  <si>
    <t>無虹彩症遺伝子検査</t>
  </si>
  <si>
    <t>ゼーツレコッツェン症候群</t>
  </si>
  <si>
    <t>ゼーツレコッツェン症候群遺伝子検査</t>
  </si>
  <si>
    <t>パリスターホール症候群遺伝子検査</t>
  </si>
  <si>
    <t>基底細胞母斑症候群(ゴーリン症候群)</t>
  </si>
  <si>
    <t>DYT10ジストニア/PRRT2</t>
  </si>
  <si>
    <t>ガラクトース血症</t>
  </si>
  <si>
    <t>ガラクトース血症遺伝子検査</t>
  </si>
  <si>
    <t>GAL_GAL_v1</t>
  </si>
  <si>
    <t>GALE,GALK1,GALT,GALM</t>
  </si>
  <si>
    <t>睡眠関連過運動てんかん</t>
  </si>
  <si>
    <t>睡眠関連過運動てんかん遺伝子検査</t>
  </si>
  <si>
    <t>SHE_SHE_v1</t>
  </si>
  <si>
    <t>CHRNA4,CHRNB2,CHRNA2,KCNT1,DEPDC5,CRH</t>
  </si>
  <si>
    <t>,FLCN,none,</t>
    <phoneticPr fontId="2"/>
  </si>
  <si>
    <t>報告書対象遺伝子:FLCN
報告書外解析対象遺伝子:ありません。</t>
    <phoneticPr fontId="2"/>
  </si>
  <si>
    <t>,PKD1,PKD2,none,</t>
    <phoneticPr fontId="2"/>
  </si>
  <si>
    <t>報告書対象遺伝子:PKD1,PKD2
報告書外解析対象遺伝子:ありません。
※PKD1は相同領域があるため、long PCRを行っています。</t>
    <phoneticPr fontId="2"/>
  </si>
  <si>
    <t>,PKHD1,none,</t>
    <phoneticPr fontId="2"/>
  </si>
  <si>
    <t>報告書対象遺伝子:PKHD1
報告書外解析対象遺伝子:ありません。</t>
    <phoneticPr fontId="2"/>
  </si>
  <si>
    <t>,CDKN1C,CYP11A1,CYP11B1,CYP17A1,HSD3B2,NNT,NR0B1,POR,STAR,NR5A1,none,</t>
    <phoneticPr fontId="2"/>
  </si>
  <si>
    <t>報告書対象遺伝子:CDKN1C,CYP11A1,CYP11B1,CYP17A1,HSD3B2,NNT,NR0B1,POR,STAR,NR5A1
報告書外解析対象遺伝子:ありません。</t>
    <phoneticPr fontId="2"/>
  </si>
  <si>
    <t>,ACAN,FGFR3,GH1,GHR,GHRHR,GHSR,IGF1,IGF1R,IGFALS,JAK2,NPR2,SHOX,STAT5B,CDKN1C,GNAS,IGF2,none,</t>
    <phoneticPr fontId="2"/>
  </si>
  <si>
    <t>報告書対象遺伝子:ACAN,FGFR3,GH1,GHR,GHRHR,GHSR,IGF1,IGF1R,IGFALS,JAK2,NPR2,SHOX,STAT5B,CDKN1C,GNAS,IGF2
報告書外解析対象遺伝子:ありません。
※ACAN exon12の一部領域は反復配列を認めるため検査対象外です。</t>
    <phoneticPr fontId="2"/>
  </si>
  <si>
    <t>,AR,HSD17B3,HSD3B2,NR5A1,SRD5A2,SRY,WT1,ANOS1,CHD7,FGF8,FGFR1,none,</t>
    <phoneticPr fontId="2"/>
  </si>
  <si>
    <t>報告書対象遺伝子:AR,HSD17B3,HSD3B2,NR5A1,SRD5A2,SRY,WT1,ANOS1,CHD7,FGF8,FGFR1
報告書外解析対象遺伝子:ありません。</t>
    <phoneticPr fontId="2"/>
  </si>
  <si>
    <t>,AR,HSD17B3,HSD3B2,NR5A1,SRD5A2,WT1,ANOS1,CHD7,FGF8,FGFR1,none,</t>
    <phoneticPr fontId="2"/>
  </si>
  <si>
    <t>報告書対象遺伝子:AR,HSD17B3,HSD3B2,NR5A1,SRD5A2,WT1,ANOS1,CHD7,FGF8,FGFR1
報告書外解析対象遺伝子:ありません。</t>
    <phoneticPr fontId="2"/>
  </si>
  <si>
    <t>,HESX1,LHX3,LHX4,OTX2,POU1F1,PROKR2,PROP1,SOX2,SOX3,CHD7,FGF8,FGFR1,GLI2,IGSF1,KISS1R,SOX10,WDR11,none,</t>
    <phoneticPr fontId="2"/>
  </si>
  <si>
    <t>報告書対象遺伝子:HESX1,LHX3,LHX4,OTX2,POU1F1,PROKR2,PROP1,SOX2,SOX3,CHD7,FGF8,FGFR1,GLI2,IGSF1,KISS1R,SOX10,WDR11
報告書外解析対象遺伝子:ありません。</t>
    <phoneticPr fontId="2"/>
  </si>
  <si>
    <t>,AIRE,BMP15,TWNK,ERCC6,CYP17A1,FOXL2,FSHR,HFM1,HSD17B4,LARS2,NANOS3,NOBOX,NOG,NR5A1,POF1B,POR,RSPO1,STAR,none,</t>
    <phoneticPr fontId="2"/>
  </si>
  <si>
    <t>報告書対象遺伝子:AIRE,BMP15,TWNK,ERCC6,CYP17A1,FOXL2,FSHR,HFM1,HSD17B4,LARS2,NANOS3,NOBOX,NOG,NR5A1,POF1B,POR,RSPO1,STAR
報告書外解析対象遺伝子:ありません。</t>
    <phoneticPr fontId="2"/>
  </si>
  <si>
    <t>,COL10A1,COL11A1,COL11A2,COL2A1,COL3A1,COL9A1,COL9A2,COL9A3,COMP,MATN3,SLC26A2,none,</t>
    <phoneticPr fontId="2"/>
  </si>
  <si>
    <t>報告書対象遺伝子:COL10A1,COL11A1,COL11A2,COL2A1,COL3A1,COL9A1,COL9A2,COL9A3,COMP,MATN3,SLC26A2
報告書外解析対象遺伝子:ありません。</t>
    <phoneticPr fontId="2"/>
  </si>
  <si>
    <t>,PLOD2,LRP5,ALPL,PLS3,LRP6,SEC24D,none,</t>
    <phoneticPr fontId="2"/>
  </si>
  <si>
    <t>報告書対象遺伝子:PLOD2,LRP5,ALPL,PLS3,LRP6,SEC24D
報告書外解析対象遺伝子:ありません。</t>
    <phoneticPr fontId="2"/>
  </si>
  <si>
    <t>,PHEX,FGF23,DMP1,ENPP1,FAM20C,FGFR1,PTH1R,SLC34A3,SLC9A3R1,CLCN5,OCRL,CYP2R1,HNRNPC,CYP3A4,NF1,SLC34A1,none,</t>
    <phoneticPr fontId="2"/>
  </si>
  <si>
    <t>報告書対象遺伝子:PHEX,FGF23,DMP1,ENPP1,FAM20C,FGFR1,PTH1R,SLC34A3,SLC9A3R1,CLCN5,OCRL,CYP2R1,HNRNPC,CYP3A4,NF1,SLC34A1
報告書外解析対象遺伝子:ありません。</t>
    <phoneticPr fontId="2"/>
  </si>
  <si>
    <t>,PDHA1,PDHB,DLAT,DLD,PDP1,PDP2,PDK1,PDK2,PDK3,PDK4,PDHX,LIAS,none,</t>
    <phoneticPr fontId="2"/>
  </si>
  <si>
    <t>報告書対象遺伝子:PDHA1,PDHB,DLAT,DLD,PDP1,PDP2,PDK1,PDK2,PDK3,PDK4,PDHX,LIAS
報告書外解析対象遺伝子:ありません。</t>
    <phoneticPr fontId="2"/>
  </si>
  <si>
    <t>,HGD,none,</t>
    <phoneticPr fontId="2"/>
  </si>
  <si>
    <t>報告書対象遺伝子:HGD
報告書外解析対象遺伝子:ありません。</t>
    <phoneticPr fontId="2"/>
  </si>
  <si>
    <t>,TNFSF11,NOTCH2,MMP2,RUNX2,LIFR,GORAB,HSPG2,PYCR1,none,</t>
    <phoneticPr fontId="2"/>
  </si>
  <si>
    <t>,L1CAM,none,</t>
    <phoneticPr fontId="2"/>
  </si>
  <si>
    <t>報告書対象遺伝子:L1CAM
報告書外解析対象遺伝子:ありません。</t>
    <phoneticPr fontId="2"/>
  </si>
  <si>
    <t>,MEN1,CDKN1B,RET,CASR,GNA11,AP2S1,CDC73,GCM2,none,</t>
    <phoneticPr fontId="2"/>
  </si>
  <si>
    <t>報告書対象遺伝子:MEN1,CDKN1B,RET,CASR,GNA11,AP2S1,CDC73,GCM2
報告書外解析対象遺伝子:ありません。</t>
    <phoneticPr fontId="2"/>
  </si>
  <si>
    <t>,HPRT1,none,</t>
    <phoneticPr fontId="2"/>
  </si>
  <si>
    <t>報告書対象遺伝子:HPRT1
報告書外解析対象遺伝子:ありません。</t>
    <phoneticPr fontId="2"/>
  </si>
  <si>
    <t>,FAH,none,</t>
    <phoneticPr fontId="2"/>
  </si>
  <si>
    <t>報告書対象遺伝子:FAH
報告書外解析対象遺伝子:ありません。</t>
    <phoneticPr fontId="2"/>
  </si>
  <si>
    <t>,COL4A1,COL4A2,none,</t>
    <phoneticPr fontId="2"/>
  </si>
  <si>
    <t>報告書対象遺伝子:COL4A1,COL4A2
報告書外解析対象遺伝子:ありません。</t>
    <phoneticPr fontId="2"/>
  </si>
  <si>
    <t>,CYP4V2,none,</t>
    <phoneticPr fontId="2"/>
  </si>
  <si>
    <t>報告書対象遺伝子:CYP4V2
報告書外解析対象遺伝子:ありません。</t>
    <phoneticPr fontId="2"/>
  </si>
  <si>
    <t>,ABCC9,KCNJ8,none,</t>
    <phoneticPr fontId="2"/>
  </si>
  <si>
    <t>報告書対象遺伝子:ABCC9,KCNJ8
報告書外解析対象遺伝子:ありません。</t>
    <phoneticPr fontId="2"/>
  </si>
  <si>
    <t>,F8,none,</t>
    <phoneticPr fontId="2"/>
  </si>
  <si>
    <t>報告書対象遺伝子:F8
報告書外解析対象遺伝子:ありません。
※F8 逆位の検出はできません。</t>
    <phoneticPr fontId="2"/>
  </si>
  <si>
    <t>,F9,none,</t>
    <phoneticPr fontId="2"/>
  </si>
  <si>
    <t>報告書対象遺伝子:F9
報告書外解析対象遺伝子:ありません。</t>
    <phoneticPr fontId="2"/>
  </si>
  <si>
    <t>,KCNA1,CACNA1A,CACNB4,SLC1A3,none,</t>
    <phoneticPr fontId="2"/>
  </si>
  <si>
    <t>報告書対象遺伝子:KCNA1,CACNA1A,CACNB4,SLC1A3
報告書外解析対象遺伝子:ありません。</t>
    <phoneticPr fontId="2"/>
  </si>
  <si>
    <t>,CACNA1A,ATP1A2,SCN1A,none,</t>
    <phoneticPr fontId="2"/>
  </si>
  <si>
    <t>報告書対象遺伝子:CACNA1A,ATP1A2,SCN1A
報告書外解析対象遺伝子:ありません。</t>
    <phoneticPr fontId="2"/>
  </si>
  <si>
    <t>,G6PD,none,</t>
    <phoneticPr fontId="2"/>
  </si>
  <si>
    <t>報告書対象遺伝子:G6PD
報告書外解析対象遺伝子:ありません。</t>
    <phoneticPr fontId="2"/>
  </si>
  <si>
    <t>,ABCC2,SLCO1B1,SLCO1B3,none,</t>
    <phoneticPr fontId="2"/>
  </si>
  <si>
    <t>報告書対象遺伝子:ABCC2,SLCO1B1,SLCO1B3
報告書外解析対象遺伝子:ありません。</t>
    <phoneticPr fontId="2"/>
  </si>
  <si>
    <t>,KRIT1,CCM2,PDCD10,none,</t>
    <phoneticPr fontId="2"/>
  </si>
  <si>
    <t>報告書対象遺伝子:KRIT1,CCM2,PDCD10
報告書外解析対象遺伝子:ありません。</t>
    <phoneticPr fontId="2"/>
  </si>
  <si>
    <t>,APRT,none,</t>
    <phoneticPr fontId="2"/>
  </si>
  <si>
    <t>報告書対象遺伝子:APRT
報告書外解析対象遺伝子:ありません。</t>
    <phoneticPr fontId="2"/>
  </si>
  <si>
    <t>,TGFB1,none,</t>
    <phoneticPr fontId="2"/>
  </si>
  <si>
    <t>報告書対象遺伝子:TGFB1
報告書外解析対象遺伝子:ありません。</t>
    <phoneticPr fontId="2"/>
  </si>
  <si>
    <t>,CASR,GNA11,GCM2,TBX1,TBX2,NEBL,CHD7,SEMA3E,GATA3,TBCE,FAM111A,PTH,SOX3,AIRE,NLRP5,HADHA,HADHB,ACADM,DHCR7,CLDN16,CLDN19,TRPM6,none,</t>
    <phoneticPr fontId="2"/>
  </si>
  <si>
    <t>報告書対象遺伝子:CASR,GNA11,GCM2,TBX1,TBX2,NEBL,CHD7,SEMA3E,GATA3,TBCE,FAM111A,PTH,SOX3,AIRE,NLRP5,HADHA,HADHB,ACADM,DHCR7,CLDN16,CLDN19,TRPM6
報告書外解析対象遺伝子:ありません。</t>
    <phoneticPr fontId="2"/>
  </si>
  <si>
    <t>,COL2A1,COL11A1,COL11A2,COL9A1,COL9A2,none,</t>
    <phoneticPr fontId="2"/>
  </si>
  <si>
    <t>報告書対象遺伝子:COL2A1,COL11A1,COL11A2,COL9A1,COL9A2
報告書外解析対象遺伝子:ありません。</t>
    <phoneticPr fontId="2"/>
  </si>
  <si>
    <t>,MYH9,none,</t>
    <phoneticPr fontId="2"/>
  </si>
  <si>
    <t>報告書対象遺伝子:MYH9
報告書外解析対象遺伝子:ありません。</t>
    <phoneticPr fontId="2"/>
  </si>
  <si>
    <t>,PAX6,none,</t>
    <phoneticPr fontId="2"/>
  </si>
  <si>
    <t>報告書対象遺伝子:PAX6
報告書外解析対象遺伝子:ありません。</t>
    <phoneticPr fontId="2"/>
  </si>
  <si>
    <t>,KIF7,none,</t>
    <phoneticPr fontId="2"/>
  </si>
  <si>
    <t>報告書対象遺伝子:KIF7
報告書外解析対象遺伝子:ありません。</t>
    <phoneticPr fontId="2"/>
  </si>
  <si>
    <t>,SF3B4,none,</t>
    <phoneticPr fontId="2"/>
  </si>
  <si>
    <t>報告書対象遺伝子:SF3B4
報告書外解析対象遺伝子:ありません。</t>
    <phoneticPr fontId="2"/>
  </si>
  <si>
    <t>,SKI,none,</t>
    <phoneticPr fontId="2"/>
  </si>
  <si>
    <t>報告書対象遺伝子:SKI
報告書外解析対象遺伝子:ありません。</t>
    <phoneticPr fontId="2"/>
  </si>
  <si>
    <t>,HMGCS2,none,</t>
    <phoneticPr fontId="2"/>
  </si>
  <si>
    <t>報告書対象遺伝子:HMGCS2
報告書外解析対象遺伝子:ありません。</t>
    <phoneticPr fontId="2"/>
  </si>
  <si>
    <t>,EDA,EDAR,EDARADD,none,</t>
    <phoneticPr fontId="2"/>
  </si>
  <si>
    <t>報告書対象遺伝子:EDA,EDAR,EDARADD
報告書外解析対象遺伝子:ありません。</t>
    <phoneticPr fontId="2"/>
  </si>
  <si>
    <t>,UMOD,none,</t>
    <phoneticPr fontId="2"/>
  </si>
  <si>
    <t>報告書対象遺伝子:UMOD
報告書外解析対象遺伝子:ありません。</t>
    <phoneticPr fontId="2"/>
  </si>
  <si>
    <t>,TNFRSF11A,SQSTM1,TNFRSF11B,ZNF687,none,</t>
    <phoneticPr fontId="2"/>
  </si>
  <si>
    <t>報告書対象遺伝子:TNFRSF11A,SQSTM1,TNFRSF11B,ZNF687
報告書外解析対象遺伝子:ありません。</t>
    <phoneticPr fontId="2"/>
  </si>
  <si>
    <t>,PAX3,MITF,SNAI2,SOX10,EDNRB,EDN3,none,</t>
    <phoneticPr fontId="2"/>
  </si>
  <si>
    <t>報告書対象遺伝子:PAX3,MITF,SNAI2,SOX10,EDNRB,EDN3
報告書外解析対象遺伝子:ありません。</t>
    <phoneticPr fontId="2"/>
  </si>
  <si>
    <t>,ERCC8,ERCC6,ERCC3,ERCC2,ERCC5,none,</t>
    <phoneticPr fontId="2"/>
  </si>
  <si>
    <t>報告書対象遺伝子:ERCC8,ERCC6,ERCC3,ERCC2,ERCC5
報告書外解析対象遺伝子:ありません。</t>
    <phoneticPr fontId="2"/>
  </si>
  <si>
    <t>,RMRP,none,</t>
    <phoneticPr fontId="2"/>
  </si>
  <si>
    <t>報告書対象遺伝子:RMRP
報告書外解析対象遺伝子:ありません。</t>
    <phoneticPr fontId="2"/>
  </si>
  <si>
    <t>,TWIST1,FGFR2,none,</t>
    <phoneticPr fontId="2"/>
  </si>
  <si>
    <t>報告書対象遺伝子:TWIST1,FGFR2
報告書外解析対象遺伝子:ありません。</t>
    <phoneticPr fontId="2"/>
  </si>
  <si>
    <t>,GLI3,none,</t>
    <phoneticPr fontId="2"/>
  </si>
  <si>
    <t>報告書対象遺伝子:GLI3
報告書外解析対象遺伝子:ありません。</t>
    <phoneticPr fontId="2"/>
  </si>
  <si>
    <t>,TCOF1,POLR1B,POLR1C,POLR1D,none,</t>
    <phoneticPr fontId="2"/>
  </si>
  <si>
    <t>報告書対象遺伝子:TCOF1,POLR1B,POLR1C,POLR1D
報告書外解析対象遺伝子:ありません。</t>
    <phoneticPr fontId="2"/>
  </si>
  <si>
    <t>,DYM,none,</t>
    <phoneticPr fontId="2"/>
  </si>
  <si>
    <t>報告書対象遺伝子:DYM
報告書外解析対象遺伝子:ありません。</t>
    <phoneticPr fontId="2"/>
  </si>
  <si>
    <t>,FH,none,</t>
    <phoneticPr fontId="2"/>
  </si>
  <si>
    <t>報告書対象遺伝子:FH
報告書外解析対象遺伝子:ありません。</t>
    <phoneticPr fontId="2"/>
  </si>
  <si>
    <t>,VPS13B,none,</t>
    <phoneticPr fontId="2"/>
  </si>
  <si>
    <t>報告書対象遺伝子:VPS13B
報告書外解析対象遺伝子:ありません。</t>
    <phoneticPr fontId="2"/>
  </si>
  <si>
    <t>,PLA2G6,none,</t>
    <phoneticPr fontId="2"/>
  </si>
  <si>
    <t>報告書対象遺伝子:PLA2G6
報告書外解析対象遺伝子:ありません。</t>
    <phoneticPr fontId="2"/>
  </si>
  <si>
    <t>,ACSF3,MLYCD,none,</t>
    <phoneticPr fontId="2"/>
  </si>
  <si>
    <t>報告書対象遺伝子:ACSF3,MLYCD
報告書外解析対象遺伝子:ありません。</t>
    <phoneticPr fontId="2"/>
  </si>
  <si>
    <t>,PAX2,HNF1B,EYA1,SALL1,PBX1,GREB1L,none,</t>
    <phoneticPr fontId="2"/>
  </si>
  <si>
    <t>報告書対象遺伝子:PAX2,HNF1B,EYA1,SALL1,PBX1,GREB1L
報告書外解析対象遺伝子:ありません。</t>
    <phoneticPr fontId="2"/>
  </si>
  <si>
    <t>,EVC,EVC2,none,</t>
    <phoneticPr fontId="2"/>
  </si>
  <si>
    <t>報告書対象遺伝子:EVC,EVC2
報告書外解析対象遺伝子:ありません。</t>
    <phoneticPr fontId="2"/>
  </si>
  <si>
    <t>,PTCH1,PTCH2,SMO,SUFU,none,</t>
    <phoneticPr fontId="2"/>
  </si>
  <si>
    <t>報告書対象遺伝子:PTCH1,PTCH2,SMO,SUFU
報告書外解析対象遺伝子:ありません。</t>
    <phoneticPr fontId="2"/>
  </si>
  <si>
    <t>,AHI1,ARL13B,B9D1,B9D2,C2CD3,CPLANE1,CC2D2A,CEP41,CEP104,CEP120,CEP290,CSPP1,IFT172,INPP5E,KIAA0556,KIAA0586,KIF7,MKS1,NPHP1,NPHP4,IQCB1,OFD1,PDE6D,POC1B,RPGRIP1L,TCTN1,TCTN2,TCTN3,TMEM67,TMEM107,TMEM138,TMEM216,TMEM231,TMEM237,TTC21B,ZNF423,none,</t>
    <phoneticPr fontId="2"/>
  </si>
  <si>
    <t>報告書対象遺伝子:AHI1,ARL13B,B9D1,B9D2,C2CD3,CPLANE1,CC2D2A,CEP41,CEP104,CEP120,CEP290,CSPP1,IFT172,INPP5E,KIAA0556,KIAA0586,KIF7,MKS1,NPHP1,NPHP4,IQCB1,OFD1,PDE6D,POC1B,RPGRIP1L,TCTN1,TCTN2,TCTN3,TMEM67,TMEM107,TMEM138,TMEM216,TMEM231,TMEM237,TTC21B,ZNF423
報告書外解析対象遺伝子:ありません。</t>
    <phoneticPr fontId="2"/>
  </si>
  <si>
    <t>,SLCO2A1,none,</t>
    <phoneticPr fontId="2"/>
  </si>
  <si>
    <t>報告書対象遺伝子:SLCO2A1
報告書外解析対象遺伝子:ありません。</t>
    <phoneticPr fontId="2"/>
  </si>
  <si>
    <t>,KMT2A,none,</t>
    <phoneticPr fontId="2"/>
  </si>
  <si>
    <t>報告書対象遺伝子:KMT2A
報告書外解析対象遺伝子:ありません。</t>
    <phoneticPr fontId="2"/>
  </si>
  <si>
    <t>,FGA,FGB,FGG,none,</t>
    <phoneticPr fontId="2"/>
  </si>
  <si>
    <t>報告書対象遺伝子:FGA,FGB,FGG
報告書外解析対象遺伝子:ありません。</t>
    <phoneticPr fontId="2"/>
  </si>
  <si>
    <t>,PRRT2,none,</t>
    <phoneticPr fontId="2"/>
  </si>
  <si>
    <t>報告書対象遺伝子:PRRT2
報告書外解析対象遺伝子:ありません。</t>
    <phoneticPr fontId="2"/>
  </si>
  <si>
    <t>,CASK,none,</t>
    <phoneticPr fontId="2"/>
  </si>
  <si>
    <t>報告書対象遺伝子:CASK
報告書外解析対象遺伝子:ありません。</t>
    <phoneticPr fontId="2"/>
  </si>
  <si>
    <t>,HBB,none,</t>
    <phoneticPr fontId="2"/>
  </si>
  <si>
    <t>報告書対象遺伝子:HBB
報告書外解析対象遺伝子:ありません。</t>
    <phoneticPr fontId="2"/>
  </si>
  <si>
    <t>,SOX9,none,</t>
    <phoneticPr fontId="2"/>
  </si>
  <si>
    <t>報告書対象遺伝子:SOX9
報告書外解析対象遺伝子:ありません。</t>
    <phoneticPr fontId="2"/>
  </si>
  <si>
    <t>,HFE,HJV(HFE2),HAMP,TFR2,SLC40A1,none,</t>
    <phoneticPr fontId="2"/>
  </si>
  <si>
    <t>報告書対象遺伝子:HFE,HJV(HFE2),HAMP,TFR2,SLC40A1
報告書外解析対象遺伝子:ありません。</t>
    <phoneticPr fontId="2"/>
  </si>
  <si>
    <t>,AP3B1,HPS1,HPS3,HPS4,HPS5,HPS6,SLC45A2,GPR143,TYRP1,TYR,OCA2,MC1R,</t>
    <phoneticPr fontId="2"/>
  </si>
  <si>
    <t>報告書対象遺伝子:AP3B1,HPS1,HPS3,HPS4,HPS5,HPS6
報告書外解析対象遺伝子:SLC45A2,GPR143,TYRP1,TYR,OCA2,MC1R
※TYR NM_000372.5exon4及び5は相同領域があるため報告から除外します。</t>
    <phoneticPr fontId="2"/>
  </si>
  <si>
    <t>,ACVR1,none,</t>
    <phoneticPr fontId="2"/>
  </si>
  <si>
    <t>報告書対象遺伝子:ACVR1
報告書外解析対象遺伝子:ありません。</t>
    <phoneticPr fontId="2"/>
  </si>
  <si>
    <t>,NKX2-1,PAX8,TSHR,SLC5A5,SLC26A4,TG,TPO,DUOX2,DUOXA2,FOXE1,SLC16A2, IGSF1,TBL1X,none,</t>
    <phoneticPr fontId="2"/>
  </si>
  <si>
    <t>報告書対象遺伝子:NKX2-1,PAX8,TSHR,SLC5A5,SLC26A4,TG,TPO,DUOX2,DUOXA2,FOXE1,SLC16A2, IGSF1,TBL1X
報告書外解析対象遺伝子:ありません。
※DUOX2(NM_014080)ex7は相同領域があるため、解析対象から除外する。</t>
    <phoneticPr fontId="2"/>
  </si>
  <si>
    <t>,ATP13A2,C19orf12,CP,DCAF17,FA2H,FTL,PANK2,PLA2G6,WDR45,none,</t>
    <phoneticPr fontId="2"/>
  </si>
  <si>
    <t>報告書対象遺伝子:ATP13A2,C19orf12,CP,DCAF17,FA2H,FTL,PANK2,PLA2G6,WDR45
報告書外解析対象遺伝子:ありません。</t>
    <phoneticPr fontId="2"/>
  </si>
  <si>
    <t>,UMOD,REN,HNF1B,SEC61A1,none,</t>
    <phoneticPr fontId="2"/>
  </si>
  <si>
    <t>報告書対象遺伝子:UMOD,REN,HNF1B,SEC61A1
報告書外解析対象遺伝子:ありません。</t>
    <phoneticPr fontId="2"/>
  </si>
  <si>
    <t>,ALMS1,ARL6,BBS1,BBS2,BBS4,BBS5,BBS7,BBS10,BBS12,C8orf37(BBS21),CEP290,IFT172,MKKS,MKS1,BBS9,SCLT1,SDCCAG8,TMEM67,TRIM32,TTC8,none,</t>
    <phoneticPr fontId="2"/>
  </si>
  <si>
    <t>報告書対象遺伝子:ALMS1,ARL6,BBS1,BBS2,BBS4,BBS5,BBS7,BBS10,BBS12,C8orf37(BBS21),CEP290,IFT172,MKKS,MKS1,BBS9,SCLT1,SDCCAG8,TMEM67,TRIM32,TTC8
報告書外解析対象遺伝子:ありません。</t>
    <phoneticPr fontId="2"/>
  </si>
  <si>
    <t>,CEP120,DYNC2H1,EVC,EVC2,IFT80,IFT81,IFT140,IFT172,KIAA0586,NEK1,TTC21B,WDR19,WDR34,WDR35,WDR60,none,</t>
    <phoneticPr fontId="2"/>
  </si>
  <si>
    <t>報告書対象遺伝子:CEP120,DYNC2H1,EVC,EVC2,IFT80,IFT81,IFT140,IFT172,KIAA0586,NEK1,TTC21B,WDR19,WDR34,WDR35,WDR60
報告書外解析対象遺伝子:ありません。</t>
    <phoneticPr fontId="2"/>
  </si>
  <si>
    <t>,ACE,AGT,AGTR1,REN,none,</t>
    <phoneticPr fontId="2"/>
  </si>
  <si>
    <t>報告書対象遺伝子:ACE,AGT,AGTR1,REN
報告書外解析対象遺伝子:ありません。</t>
    <phoneticPr fontId="2"/>
  </si>
  <si>
    <t>,ECEL1,MYBPC1,MYH3,MYH8,PIEZO2,TNNI2,TNNT3,TPM2,none,</t>
    <phoneticPr fontId="2"/>
  </si>
  <si>
    <t>,FLNB,CHST3,none,</t>
    <phoneticPr fontId="2"/>
  </si>
  <si>
    <t>報告書対象遺伝子:FLNB,CHST3
報告書外解析対象遺伝子:ありません。</t>
    <phoneticPr fontId="2"/>
  </si>
  <si>
    <t>,MNX1,none,</t>
    <phoneticPr fontId="2"/>
  </si>
  <si>
    <t>報告書対象遺伝子:MNX1
報告書外解析対象遺伝子:ありません。</t>
    <phoneticPr fontId="2"/>
  </si>
  <si>
    <t>,SLC6A19,none,</t>
    <phoneticPr fontId="2"/>
  </si>
  <si>
    <t>報告書対象遺伝子:SLC6A19
報告書外解析対象遺伝子:ありません。</t>
    <phoneticPr fontId="2"/>
  </si>
  <si>
    <t>,FBP1,none,</t>
    <phoneticPr fontId="2"/>
  </si>
  <si>
    <t>報告書対象遺伝子:FBP1
報告書外解析対象遺伝子:ありません。</t>
    <phoneticPr fontId="2"/>
  </si>
  <si>
    <t>,WRN,LMNA,BLM,RECQL4,RMI1,POLD1,none,</t>
    <phoneticPr fontId="2"/>
  </si>
  <si>
    <t>報告書対象遺伝子:WRN,LMNA,BLM,RECQL4,RMI1,POLD1
報告書外解析対象遺伝子:ありません。</t>
    <phoneticPr fontId="2"/>
  </si>
  <si>
    <t>,SLC22A12,SLC2A9,none,</t>
    <phoneticPr fontId="2"/>
  </si>
  <si>
    <t>報告書対象遺伝子:SLC22A12,SLC2A9
報告書外解析対象遺伝子:ありません。</t>
    <phoneticPr fontId="2"/>
  </si>
  <si>
    <t>先天性側弯・脊椎肋骨異骨症</t>
  </si>
  <si>
    <t>先天性側弯・脊椎肋骨異骨症遺伝子検査</t>
  </si>
  <si>
    <t>CS_SCDO_v1</t>
  </si>
  <si>
    <t>DLL3,MESP2,LFNG,HES7,TBX6,RIPPLY2</t>
  </si>
  <si>
    <t>先天性全身性脂肪萎縮症</t>
  </si>
  <si>
    <t>先天性全身性脂肪萎縮症遺伝子検査</t>
  </si>
  <si>
    <t>CGL_CGL_v1</t>
  </si>
  <si>
    <t>AGPAT2,BSCL2,CAV1,CAVIN1</t>
  </si>
  <si>
    <t>　報告書の送付先がご記載情報と違う場合、(7)特記事項欄にご記入ください。</t>
  </si>
  <si>
    <t>　受領メールと報告書送付メールは自動送信となりますので、必ずひとつのメールアドレスでお願いいたします。</t>
  </si>
  <si>
    <t>　家族診断歴など、連絡事項をご記入ください。</t>
    <rPh sb="1" eb="3">
      <t>カゾク</t>
    </rPh>
    <rPh sb="3" eb="5">
      <t>シンダン</t>
    </rPh>
    <rPh sb="5" eb="6">
      <t>レキ</t>
    </rPh>
    <rPh sb="9" eb="11">
      <t>レンラク</t>
    </rPh>
    <rPh sb="11" eb="13">
      <t>ジコウ</t>
    </rPh>
    <rPh sb="15" eb="17">
      <t>キニュウ</t>
    </rPh>
    <phoneticPr fontId="2"/>
  </si>
  <si>
    <t>,EXT1,EXT2,PTPN11,none,</t>
    <phoneticPr fontId="2"/>
  </si>
  <si>
    <t>報告書対象遺伝子:EXT1,EXT2,PTPN11
報告書外解析対象遺伝子:ありません。</t>
    <phoneticPr fontId="2"/>
  </si>
  <si>
    <t>CYP4V2</t>
  </si>
  <si>
    <t>多発性軟骨性外骨腫症</t>
  </si>
  <si>
    <t>MCE_MCE_v2</t>
  </si>
  <si>
    <t>PURA関連神経発達異常症</t>
  </si>
  <si>
    <t>PURA関連神経発達異常症遺伝子検査</t>
  </si>
  <si>
    <t>PURA_PURA_v1</t>
  </si>
  <si>
    <t>PURA</t>
  </si>
  <si>
    <t>GRIN2B関連神経発達異常症</t>
  </si>
  <si>
    <t>GRIN2B関連神経発達異常症遺伝子検査</t>
  </si>
  <si>
    <t>GRIN2B_GRIN2B_v1</t>
  </si>
  <si>
    <t>GRIN2B</t>
  </si>
  <si>
    <t>多発性軟骨性外骨腫症遺伝子検査</t>
    <phoneticPr fontId="2"/>
  </si>
  <si>
    <t>DICER1症候群</t>
  </si>
  <si>
    <t>DICER1症候群遺伝子検査</t>
  </si>
  <si>
    <t>DICER1_DICER1_v1</t>
  </si>
  <si>
    <t>DICER1</t>
  </si>
  <si>
    <t>ロビノウ症候群</t>
  </si>
  <si>
    <t>ロビノウ症候群遺伝子検査</t>
  </si>
  <si>
    <t>RBS_RBS_v1</t>
  </si>
  <si>
    <t>DVL1,DVL3,WNT5A,ROR2</t>
  </si>
  <si>
    <t>家族性大動脈弁上狭窄症</t>
  </si>
  <si>
    <t>家族性大動脈弁上狭窄症遺伝子検査</t>
  </si>
  <si>
    <t>FSAS_FSAS_v1</t>
  </si>
  <si>
    <t>ELN</t>
  </si>
  <si>
    <t>近位指節癒合症</t>
  </si>
  <si>
    <t>近位指節癒合症遺伝子検査</t>
  </si>
  <si>
    <t>PSYM_PSYM_v1</t>
  </si>
  <si>
    <t>NOG,GDF5,FGF9,GDF6</t>
  </si>
  <si>
    <t>ASXL異常症</t>
  </si>
  <si>
    <t>ASXL異常症遺伝子検査</t>
  </si>
  <si>
    <t>ASXL_ASXL_v1</t>
  </si>
  <si>
    <t>ASXL1,ASXL2,ASXL3</t>
  </si>
  <si>
    <t>DDX3X関連神経発達異常症</t>
  </si>
  <si>
    <t>DDX3X関連神経発達異常症遺伝子検査</t>
  </si>
  <si>
    <t>DDX3X_DDX3X_v1</t>
  </si>
  <si>
    <t>DDX3X</t>
  </si>
  <si>
    <t>アレキサンダー病</t>
  </si>
  <si>
    <t>アレキサンダー病遺伝子検査</t>
  </si>
  <si>
    <t>ALXDRD_ALXDRD_v1</t>
  </si>
  <si>
    <t>GFAP</t>
  </si>
  <si>
    <t>進行性白質脳症</t>
  </si>
  <si>
    <t>進行性白質脳症遺伝子検査</t>
  </si>
  <si>
    <t>VWM_VWM_v1</t>
  </si>
  <si>
    <t>EIF2B1,EIF2B2,EIF2B3,EIF2B4,EIF2B5,LAMB1</t>
  </si>
  <si>
    <t>END_SMD_v3</t>
  </si>
  <si>
    <t>CHD7,FGF8,FGFR1,GNRH1,GNRHR,ANOS1,KISS1R,PROKR2,TACR3,IGSF1,KISS1,PROK2,SOX10,TAC3,WDR11,MKRN3</t>
  </si>
  <si>
    <t>PAH_PAH_v3</t>
  </si>
  <si>
    <t>BMPR2,ACVRL1,ENG,SMAD9,CAV1,KCNK3,EIF2AK4,TBX4,ATP13A3,GDF2,SOX17,AQP1,ABCC8</t>
  </si>
  <si>
    <t>,CHD7,FGF8,FGFR1,GNRH1,GNRHR,ANOS1,KISS1R,PROKR2,TACR3,IGSF1,KISS1,PROK2,SOX10,TAC3,WDR11,MKRN3,none,</t>
    <phoneticPr fontId="2"/>
  </si>
  <si>
    <t>報告書対象遺伝子:CHD7,FGF8,FGFR1,GNRH1,GNRHR,ANOS1,KISS1R,PROKR2,TACR3,IGSF1,KISS1,PROK2,SOX10,TAC3,WDR11,MKRN3
報告書外解析対象遺伝子:ありません。</t>
    <phoneticPr fontId="2"/>
  </si>
  <si>
    <t>,BMPR2,ACVRL1,ENG,SMAD9,CAV1,KCNK3,EIF2AK4,TBX4,ATP13A3,GDF2,SOX17,AQP1,ABCC8,none,</t>
    <phoneticPr fontId="2"/>
  </si>
  <si>
    <t>報告書対象遺伝子:BMPR2,ACVRL1,ENG,SMAD9,CAV1,KCNK3,EIF2AK4,TBX4,ATP13A3,GDF2,SOX17,AQP1,ABCC8
報告書外解析対象遺伝子:ありません。</t>
    <phoneticPr fontId="2"/>
  </si>
  <si>
    <t>,BCHE,none,</t>
    <phoneticPr fontId="2"/>
  </si>
  <si>
    <t>報告書対象遺伝子:BCHE
報告書外解析対象遺伝子:ありません。</t>
    <phoneticPr fontId="2"/>
  </si>
  <si>
    <t>,AKT1,CHD8,DIS3L2,DNMT3A,EED,EZH2,GPC3,GPC4,MTOR,NFIX,NSD1,PDGFRB, PIK3CA,PPP2R5D,PTEN,RNF125,SUZ12,none,</t>
    <phoneticPr fontId="2"/>
  </si>
  <si>
    <t>報告書対象遺伝子:AKT1,CHD8,DIS3L2,DNMT3A,EED,EZH2,GPC3,GPC4,MTOR,NFIX,NSD1,PDGFRB, PIK3CA,PPP2R5D,PTEN,RNF125,SUZ12
報告書外解析対象遺伝子:ありません。</t>
    <phoneticPr fontId="2"/>
  </si>
  <si>
    <t>,PHOX2B,none,</t>
    <phoneticPr fontId="2"/>
  </si>
  <si>
    <t>,TBX5,SALL4,TBX3,SALL1,LMNA,RBM8A,none,</t>
    <phoneticPr fontId="2"/>
  </si>
  <si>
    <t>報告書対象遺伝子:TBX5,SALL4,TBX3,SALL1,LMNA,RBM8A
報告書外解析対象遺伝子:ありません。</t>
    <phoneticPr fontId="2"/>
  </si>
  <si>
    <t>,GALE,GALK1,GALT,GALM,none,</t>
    <phoneticPr fontId="2"/>
  </si>
  <si>
    <t>報告書対象遺伝子:GALE,GALK1,GALT,GALM
報告書外解析対象遺伝子:ありません。</t>
    <phoneticPr fontId="2"/>
  </si>
  <si>
    <t>,CHRNA4,CHRNB2,CHRNA2,KCNT1,DEPDC5,CRH,none,</t>
    <phoneticPr fontId="2"/>
  </si>
  <si>
    <t>報告書対象遺伝子:CHRNA4,CHRNB2,CHRNA2,KCNT1,DEPDC5,CRH
報告書外解析対象遺伝子:ありません。</t>
    <phoneticPr fontId="2"/>
  </si>
  <si>
    <t>,DLL3,MESP2,LFNG,HES7,TBX6,RIPPLY2,none,</t>
    <phoneticPr fontId="2"/>
  </si>
  <si>
    <t>報告書対象遺伝子:DLL3,MESP2,LFNG,HES7,TBX6,RIPPLY2
報告書外解析対象遺伝子:ありません。</t>
    <phoneticPr fontId="2"/>
  </si>
  <si>
    <t>,AGPAT2,BSCL2,CAV1,CAVIN1,none,</t>
    <phoneticPr fontId="2"/>
  </si>
  <si>
    <t>報告書対象遺伝子:AGPAT2,BSCL2,CAV1,CAVIN1
報告書外解析対象遺伝子:ありません。</t>
    <phoneticPr fontId="2"/>
  </si>
  <si>
    <t>,PURA,none,</t>
    <phoneticPr fontId="2"/>
  </si>
  <si>
    <t>報告書対象遺伝子:PURA
報告書外解析対象遺伝子:ありません。</t>
    <phoneticPr fontId="2"/>
  </si>
  <si>
    <t>,GRIN2B,none,</t>
    <phoneticPr fontId="2"/>
  </si>
  <si>
    <t>報告書対象遺伝子:GRIN2B
報告書外解析対象遺伝子:ありません。</t>
    <phoneticPr fontId="2"/>
  </si>
  <si>
    <t>,DICER1,none,</t>
    <phoneticPr fontId="2"/>
  </si>
  <si>
    <t>報告書対象遺伝子:DICER1
報告書外解析対象遺伝子:ありません。</t>
    <phoneticPr fontId="2"/>
  </si>
  <si>
    <t>,DVL1,DVL3,WNT5A,ROR2,none,</t>
    <phoneticPr fontId="2"/>
  </si>
  <si>
    <t>報告書対象遺伝子:DVL1,DVL3,WNT5A,ROR2
報告書外解析対象遺伝子:ありません。</t>
    <phoneticPr fontId="2"/>
  </si>
  <si>
    <t>,ELN,none,</t>
    <phoneticPr fontId="2"/>
  </si>
  <si>
    <t>報告書対象遺伝子:ELN
報告書外解析対象遺伝子:ありません。</t>
    <phoneticPr fontId="2"/>
  </si>
  <si>
    <t>,NOG,GDF5,FGF9,GDF6,none,</t>
    <phoneticPr fontId="2"/>
  </si>
  <si>
    <t>報告書対象遺伝子:NOG,GDF5,FGF9,GDF6
報告書外解析対象遺伝子:ありません。</t>
    <phoneticPr fontId="2"/>
  </si>
  <si>
    <t>,ASXL1,ASXL2,ASXL3,none,</t>
    <phoneticPr fontId="2"/>
  </si>
  <si>
    <t>報告書対象遺伝子:ASXL1,ASXL2,ASXL3
報告書外解析対象遺伝子:ありません。</t>
    <phoneticPr fontId="2"/>
  </si>
  <si>
    <t>,DDX3X,none,</t>
    <phoneticPr fontId="2"/>
  </si>
  <si>
    <t>報告書対象遺伝子:DDX3X
報告書外解析対象遺伝子:ありません。</t>
    <phoneticPr fontId="2"/>
  </si>
  <si>
    <t>,GFAP,none,</t>
    <phoneticPr fontId="2"/>
  </si>
  <si>
    <t>報告書対象遺伝子:GFAP
報告書外解析対象遺伝子:ありません。</t>
    <phoneticPr fontId="2"/>
  </si>
  <si>
    <t>膿疱性乾癬</t>
  </si>
  <si>
    <t>膿疱性乾癬遺伝子検査</t>
  </si>
  <si>
    <t>GPP_GPP_v1</t>
  </si>
  <si>
    <t>IL36RN,CARD14</t>
  </si>
  <si>
    <t>Dent病_Lowe症候群</t>
  </si>
  <si>
    <t>Dent病_Lowe症候群遺伝子検査</t>
  </si>
  <si>
    <t>Dent_Lowe_v1</t>
  </si>
  <si>
    <t>CLCN5,OCRL</t>
  </si>
  <si>
    <t>報告書対象遺伝子:ECEL1,MYBPC1,MYH3,MYH8,PIEZO2,TNNI2,TNNT3,TPM2
報告書外解析対象遺伝子:ありません。
※MYH8(NM_002472)ex5は相同領域があるため解析から除外する。PIEZO2(NM_022068)ex4は相同領域があるため解析から除外する。</t>
    <phoneticPr fontId="2"/>
  </si>
  <si>
    <t>PHOX2Bは繰り返し配列部分をアンプリコンにて対応しています。</t>
  </si>
  <si>
    <t>報告書対象遺伝子:PHOX2B
報告書外解析対象遺伝子:ありません。
※PHOX2Bは繰り返し配列部分をアンプリコンにて対応しています。</t>
    <phoneticPr fontId="2"/>
  </si>
  <si>
    <t>,EIF2B1,EIF2B2,EIF2B3,EIF2B4,EIF2B5,LAMB1,none,</t>
    <phoneticPr fontId="2"/>
  </si>
  <si>
    <t>報告書対象遺伝子:EIF2B1,EIF2B2,EIF2B3,EIF2B4,EIF2B5,LAMB1
報告書外解析対象遺伝子:ありません。</t>
    <phoneticPr fontId="2"/>
  </si>
  <si>
    <t>,IL36RN,CARD14,none,</t>
    <phoneticPr fontId="2"/>
  </si>
  <si>
    <t>報告書対象遺伝子:IL36RN,CARD14
報告書外解析対象遺伝子:ありません。</t>
    <phoneticPr fontId="2"/>
  </si>
  <si>
    <t>巨脳症－毛細血管奇形症候群</t>
  </si>
  <si>
    <t>巨脳症－毛細血管奇形症候群遺伝子検査</t>
  </si>
  <si>
    <t>MCMS_MCMS_v1</t>
  </si>
  <si>
    <t>AKT3,PIK3R2,PIK3CA</t>
  </si>
  <si>
    <t>,CLCN5,OCRL,none,</t>
    <phoneticPr fontId="2"/>
  </si>
  <si>
    <t>報告書対象遺伝子:CLCN5,OCRL
報告書外解析対象遺伝子:ありません。</t>
    <phoneticPr fontId="2"/>
  </si>
  <si>
    <t>RTT_RTT_v2</t>
  </si>
  <si>
    <t>MECP2,CDKL5,FOXG1</t>
    <phoneticPr fontId="2"/>
  </si>
  <si>
    <t>,MECP2,CDKL5,FOXG1,none,</t>
    <phoneticPr fontId="2"/>
  </si>
  <si>
    <t>報告書対象遺伝子:MECP2,CDKL5,FOXG1
報告書外解析対象遺伝子:ありません。</t>
    <phoneticPr fontId="2"/>
  </si>
  <si>
    <t>Raynaud-Claes症候群</t>
  </si>
  <si>
    <t>RCS_RCS_v1</t>
  </si>
  <si>
    <t>CLCN4</t>
  </si>
  <si>
    <t>遺伝性尿細管性アシドーシス</t>
  </si>
  <si>
    <t>遺伝性尿細管性アシドーシス遺伝子検査</t>
  </si>
  <si>
    <t>RTA_RTA_v1</t>
  </si>
  <si>
    <t>SLC4A1,ATP6V0A4,ATP6V1B1,SLC4A4,CA2</t>
  </si>
  <si>
    <t>小児四肢疼痛発作症</t>
  </si>
  <si>
    <t>小児四肢疼痛発作症遺伝子検査</t>
  </si>
  <si>
    <t>PPN_PPN_v1</t>
  </si>
  <si>
    <t>SCN11A,SCN10A,SCN9A</t>
  </si>
  <si>
    <t>,AKT3,PIK3R2,PIK3CA,none,</t>
    <phoneticPr fontId="2"/>
  </si>
  <si>
    <t>報告書対象遺伝子:AKT3,PIK3R2,PIK3CA
報告書外解析対象遺伝子:ありません。</t>
    <phoneticPr fontId="2"/>
  </si>
  <si>
    <t>,CLCN4,none,</t>
    <phoneticPr fontId="2"/>
  </si>
  <si>
    <t>報告書対象遺伝子:CLCN4
報告書外解析対象遺伝子:ありません。</t>
    <phoneticPr fontId="2"/>
  </si>
  <si>
    <t>,SLC4A1,ATP6V0A4,ATP6V1B1,SLC4A4,CA2,none,</t>
    <phoneticPr fontId="2"/>
  </si>
  <si>
    <t>報告書対象遺伝子:SLC4A1,ATP6V0A4,ATP6V1B1,SLC4A4,CA2
報告書外解析対象遺伝子:ありません。</t>
    <phoneticPr fontId="2"/>
  </si>
  <si>
    <t>Raynaud-Claes症候群遺伝子検査</t>
    <rPh sb="16" eb="21">
      <t>イデンシケンサ</t>
    </rPh>
    <phoneticPr fontId="2"/>
  </si>
  <si>
    <t>END_FDM_v3</t>
  </si>
  <si>
    <t>ABCC8,GATA6,GCK,GLUD1,HNF1A,HNF1B,HNF4A,INS,INSR,KCNJ11,NEUROD1,PDX1,AIRE,FOXP3,HADH,KLF11,WFS1,PIK3R1</t>
  </si>
  <si>
    <t>,ABCC8,GATA6,GCK,GLUD1,HNF1A,HNF1B,HNF4A,INS,INSR,KCNJ11,NEUROD1,PDX1,AIRE,FOXP3,HADH,KLF11,WFS1,PIK3R1,none,</t>
    <phoneticPr fontId="2"/>
  </si>
  <si>
    <t>報告書対象遺伝子:ABCC8,GATA6,GCK,GLUD1,HNF1A,HNF1B,HNF4A,INS,INSR,KCNJ11,NEUROD1,PDX1,AIRE,FOXP3,HADH,KLF11,WFS1,PIK3R1
報告書外解析対象遺伝子:ありません。</t>
    <phoneticPr fontId="2"/>
  </si>
  <si>
    <t>シスチン尿症</t>
  </si>
  <si>
    <t>シスチン尿症遺伝子検査</t>
  </si>
  <si>
    <t>CSU_CSU_v1</t>
  </si>
  <si>
    <t>SLC3A1,SLC7A9</t>
  </si>
  <si>
    <t>,SCN11A,SCN10A,SCN9A,none,</t>
    <phoneticPr fontId="2"/>
  </si>
  <si>
    <t>報告書対象遺伝子:SCN11A,SCN10A,SCN9A
報告書外解析対象遺伝子:ありません。</t>
    <phoneticPr fontId="2"/>
  </si>
  <si>
    <t>END_TDER_v3</t>
  </si>
  <si>
    <t>SLC12A1,KCNJ1,BSND,SLC12A3,GNAS,CLCNKA,CLCNKB,CASR,NR3C2,SCNN1A,SCNN1B,SCNN1G,WNK1,WNK4,KLHL3,CUL3,HSD11B2</t>
  </si>
  <si>
    <t>NF_NF_v2</t>
  </si>
  <si>
    <t>NF1,NF2,SPRED1,SMARCB1,LZTR1</t>
  </si>
  <si>
    <t>先天性乏毛症・縮毛症</t>
  </si>
  <si>
    <t>先天性乏毛症・縮毛症遺伝子検査</t>
  </si>
  <si>
    <t>HYPT_HYPT_v1</t>
  </si>
  <si>
    <t>LIPH,LPAR6</t>
  </si>
  <si>
    <t>骨溶解症</t>
  </si>
  <si>
    <t>骨溶解症遺伝子検査</t>
  </si>
  <si>
    <t>OSL_OSL_v1</t>
  </si>
  <si>
    <t>MAFB,TNFRSF11A,LMNA,ZMPSTE24,MTX2,MMP2,MMP14,NOTCH2,PDGFRB,BANF1,ASAH1</t>
  </si>
  <si>
    <t>,SLC12A1,KCNJ1,BSND,SLC12A3,GNAS,CLCNKA,CLCNKB,CASR,NR3C2,SCNN1A,SCNN1B,SCNN1G,WNK1,WNK4,KLHL3,CUL3,HSD11B2,none,</t>
    <phoneticPr fontId="2"/>
  </si>
  <si>
    <t>報告書対象遺伝子:SLC12A1,KCNJ1,BSND,SLC12A3,GNAS,CLCNKA,CLCNKB,CASR,NR3C2,SCNN1A,SCNN1B,SCNN1G,WNK1,WNK4,KLHL3,CUL3,HSD11B2
報告書外解析対象遺伝子:ありません。
※CLCNKBは相同領域があるため、long PCRを行っています。CLCNKAのexon6,9,20は解析対象外です。</t>
    <phoneticPr fontId="2"/>
  </si>
  <si>
    <t>,NF1,NF2,SPRED1,SMARCB1,LZTR1,none,</t>
    <phoneticPr fontId="2"/>
  </si>
  <si>
    <t>報告書対象遺伝子:NF1,NF2,SPRED1,SMARCB1,LZTR1
報告書外解析対象遺伝子:ありません。</t>
    <phoneticPr fontId="2"/>
  </si>
  <si>
    <t>,SLC3A1,SLC7A9,none,</t>
    <phoneticPr fontId="2"/>
  </si>
  <si>
    <t>報告書対象遺伝子:SLC3A1,SLC7A9
報告書外解析対象遺伝子:ありません。</t>
    <phoneticPr fontId="2"/>
  </si>
  <si>
    <t>,LIPH,LPAR6,none,</t>
    <phoneticPr fontId="2"/>
  </si>
  <si>
    <t>報告書対象遺伝子:LIPH,LPAR6
報告書外解析対象遺伝子:ありません。</t>
    <phoneticPr fontId="2"/>
  </si>
  <si>
    <t>NOTCH2は相同領域があるため正確に解析できない可能性があります。</t>
  </si>
  <si>
    <t>報告書対象遺伝子:TNFSF11,NOTCH2,MMP2,RUNX2,LIFR,GORAB,HSPG2,PYCR1
報告書外解析対象遺伝子:ありません。
※NOTCH2は相同領域があるため正確に解析できない可能性があります。</t>
    <phoneticPr fontId="2"/>
  </si>
  <si>
    <t>偽性副甲状腺機能低下症</t>
  </si>
  <si>
    <t>偽性副甲状腺機能低下症遺伝子検査</t>
  </si>
  <si>
    <t>PHP_PHP_v1</t>
  </si>
  <si>
    <t>GNAS,PRKAR1A,PDE4D</t>
  </si>
  <si>
    <t>,MAFB,TNFRSF11A,LMNA,ZMPSTE24,MTX2,MMP2,MMP14,NOTCH2,PDGFRB,BANF1,ASAH1,none,</t>
    <phoneticPr fontId="2"/>
  </si>
  <si>
    <t>報告書対象遺伝子:MAFB,TNFRSF11A,LMNA,ZMPSTE24,MTX2,MMP2,MMP14,NOTCH2,PDGFRB,BANF1,ASAH1
報告書外解析対象遺伝子:ありません。
※NOTCH2は相同領域があるため正確に解析できない可能性があります。</t>
    <phoneticPr fontId="2"/>
  </si>
  <si>
    <t>ケラチン症性魚鱗癬</t>
  </si>
  <si>
    <t>ケラチン症性魚鱗癬遺伝子検査</t>
  </si>
  <si>
    <t>EHK_EHK_v1</t>
  </si>
  <si>
    <t>KRT1,KRT10,KRT2</t>
  </si>
  <si>
    <t>道化師様魚鱗癬</t>
  </si>
  <si>
    <t>道化師様魚鱗癬遺伝子検査</t>
  </si>
  <si>
    <t>HI_HI_v1</t>
  </si>
  <si>
    <t>ABCA12</t>
  </si>
  <si>
    <t>常染色体潜性遺伝性魚鱗癬</t>
  </si>
  <si>
    <t>常染色体潜性遺伝性魚鱗癬遺伝子検査</t>
  </si>
  <si>
    <t>ICH_AR_v1</t>
  </si>
  <si>
    <t>LORICRIN,ABCA12,ALOX12B,ALOXE3,CYP4F22,NIPAL4,SDR9C7,SULT2B1,TGM1,CERS3,PNPLA1,CAST,TGM5</t>
  </si>
  <si>
    <t>魚鱗癬症候群</t>
  </si>
  <si>
    <t>魚鱗癬症候群遺伝子検査</t>
  </si>
  <si>
    <t>ICH_SYN_v1</t>
  </si>
  <si>
    <t>ALDH3A2,ELOVL4,PHGDH,PSAT1,ABHD5,SLC27A4,ADAMTS17,KDSR,MBTPS2,EBP,NSDHL,SUMF1,VPS33B,SNAP29,VIPAS39,DSG1,DSP,SPINK5,GJB2,GJB6</t>
  </si>
  <si>
    <t>CLCNKBは相同領域があるため、long PCRを行っています。CLCNKAのexon6,9,20は解析対象外です。</t>
    <phoneticPr fontId="2"/>
  </si>
  <si>
    <t>MYH8(NM_002472)ex5は相同領域があるため解析から除外する。PIEZO2(NM_022068)ex4は相同領域があるため解析から除外する。</t>
    <phoneticPr fontId="2"/>
  </si>
  <si>
    <t>,GNAS,PRKAR1A,PDE4D,none,</t>
    <phoneticPr fontId="2"/>
  </si>
  <si>
    <t>報告書対象遺伝子:GNAS,PRKAR1A,PDE4D
報告書外解析対象遺伝子:ありません。</t>
    <phoneticPr fontId="2"/>
  </si>
  <si>
    <t>,KRT1,KRT10,KRT2,none,</t>
    <phoneticPr fontId="2"/>
  </si>
  <si>
    <t>報告書対象遺伝子:KRT1,KRT10,KRT2
報告書外解析対象遺伝子:ありません。</t>
    <phoneticPr fontId="2"/>
  </si>
  <si>
    <t>,ABCA12,none,</t>
    <phoneticPr fontId="2"/>
  </si>
  <si>
    <t>報告書対象遺伝子:ABCA12
報告書外解析対象遺伝子:ありません。</t>
    <phoneticPr fontId="2"/>
  </si>
  <si>
    <t>,LORICRIN,ABCA12,ALOX12B,ALOXE3,CYP4F22,NIPAL4,SDR9C7,SULT2B1,TGM1,CERS3,PNPLA1,CAST,TGM5,none,</t>
    <phoneticPr fontId="2"/>
  </si>
  <si>
    <t>報告書対象遺伝子:LORICRIN,ABCA12,ALOX12B,ALOXE3,CYP4F22,NIPAL4,SDR9C7,SULT2B1,TGM1,CERS3,PNPLA1,CAST,TGM5
報告書外解析対象遺伝子:ありません。</t>
    <phoneticPr fontId="2"/>
  </si>
  <si>
    <t>,ALDH3A2,ELOVL4,PHGDH,PSAT1,ABHD5,SLC27A4,ADAMTS17,KDSR,MBTPS2,EBP,NSDHL,SUMF1,VPS33B,SNAP29,VIPAS39,DSG1,DSP,SPINK5,GJB2,GJB6,none,</t>
    <phoneticPr fontId="2"/>
  </si>
  <si>
    <t>報告書対象遺伝子:ALDH3A2,ELOVL4,PHGDH,PSAT1,ABHD5,SLC27A4,ADAMTS17,KDSR,MBTPS2,EBP,NSDHL,SUMF1,VPS33B,SNAP29,VIPAS39,DSG1,DSP,SPINK5,GJB2,GJB6
報告書外解析対象遺伝子:ありません。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</si>
</sst>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3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5"/>
      <name val="ＭＳ ゴシック"/>
      <family val="3"/>
      <charset val="128"/>
    </font>
    <font>
      <b/>
      <sz val="10.5"/>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0.5"/>
      <color rgb="FF0070C0"/>
      <name val="ＭＳ ゴシック"/>
      <family val="3"/>
      <charset val="128"/>
    </font>
    <font>
      <sz val="11"/>
      <color rgb="FF0070C0"/>
      <name val="ＭＳ Ｐゴシック"/>
      <family val="2"/>
      <scheme val="minor"/>
    </font>
    <font>
      <sz val="11"/>
      <color rgb="FF0070C0"/>
      <name val="ＭＳ ゴシック"/>
      <family val="3"/>
      <charset val="128"/>
    </font>
    <font>
      <sz val="11"/>
      <color rgb="FF0070C0"/>
      <name val="ＭＳ Ｐゴシック"/>
      <family val="3"/>
      <charset val="128"/>
    </font>
    <font>
      <b/>
      <sz val="11"/>
      <color rgb="FF0070C0"/>
      <name val="ＭＳ ゴシック"/>
      <family val="3"/>
      <charset val="128"/>
    </font>
    <font>
      <b/>
      <sz val="10.5"/>
      <color rgb="FFFF0000"/>
      <name val="ＭＳ ゴシック"/>
      <family val="3"/>
      <charset val="128"/>
    </font>
    <font>
      <b/>
      <sz val="11"/>
      <color theme="1"/>
      <name val="ＭＳ Ｐゴシック"/>
      <family val="3"/>
      <charset val="128"/>
      <scheme val="minor"/>
    </font>
    <font>
      <b/>
      <sz val="11"/>
      <color rgb="FFFF0000"/>
      <name val="ＭＳ Ｐゴシック"/>
      <family val="3"/>
      <charset val="128"/>
      <scheme val="minor"/>
    </font>
    <font>
      <sz val="10.5"/>
      <name val="ＭＳ Ｐゴシック"/>
      <family val="3"/>
      <charset val="128"/>
      <scheme val="minor"/>
    </font>
    <font>
      <sz val="11"/>
      <name val="ＭＳ Ｐゴシック"/>
      <family val="3"/>
      <charset val="128"/>
      <scheme val="minor"/>
    </font>
    <font>
      <u/>
      <sz val="11"/>
      <color theme="10"/>
      <name val="ＭＳ Ｐゴシック"/>
      <family val="2"/>
      <scheme val="minor"/>
    </font>
    <font>
      <u/>
      <sz val="11"/>
      <color theme="10"/>
      <name val="ＭＳ Ｐゴシック"/>
      <family val="3"/>
      <charset val="128"/>
      <scheme val="minor"/>
    </font>
    <font>
      <sz val="14"/>
      <name val="ＭＳ ゴシック"/>
      <family val="3"/>
      <charset val="128"/>
    </font>
    <font>
      <b/>
      <sz val="22"/>
      <color rgb="FFFF0000"/>
      <name val="ＭＳ ゴシック"/>
      <family val="3"/>
      <charset val="128"/>
    </font>
    <font>
      <b/>
      <sz val="28"/>
      <name val="ＭＳ ゴシック"/>
      <family val="3"/>
      <charset val="128"/>
    </font>
    <font>
      <b/>
      <sz val="11"/>
      <name val="ＭＳ Ｐゴシック"/>
      <family val="3"/>
      <charset val="128"/>
      <scheme val="minor"/>
    </font>
    <font>
      <b/>
      <sz val="14"/>
      <color rgb="FFFF0000"/>
      <name val="ＭＳ ゴシック"/>
      <family val="3"/>
      <charset val="128"/>
    </font>
    <font>
      <sz val="10.5"/>
      <color rgb="FFFF0000"/>
      <name val="ＭＳ ゴシック"/>
      <family val="3"/>
      <charset val="128"/>
    </font>
    <font>
      <sz val="11"/>
      <color rgb="FFFF0000"/>
      <name val="ＭＳ ゴシック"/>
      <family val="3"/>
      <charset val="128"/>
    </font>
    <font>
      <b/>
      <sz val="15"/>
      <color theme="4"/>
      <name val="ＭＳ ゴシック"/>
      <family val="3"/>
      <charset val="128"/>
    </font>
    <font>
      <b/>
      <u/>
      <sz val="10.5"/>
      <name val="ＭＳ ゴシック"/>
      <family val="3"/>
      <charset val="128"/>
    </font>
    <font>
      <b/>
      <sz val="13"/>
      <name val="ＭＳ ゴシック"/>
      <family val="3"/>
      <charset val="128"/>
    </font>
    <font>
      <b/>
      <sz val="12"/>
      <name val="ＭＳ ゴシック"/>
      <family val="3"/>
      <charset val="128"/>
    </font>
    <font>
      <b/>
      <sz val="12"/>
      <color rgb="FFFF0000"/>
      <name val="ＭＳ ゴシック"/>
      <family val="3"/>
      <charset val="128"/>
    </font>
    <font>
      <b/>
      <sz val="20"/>
      <name val="ＭＳ ゴシック"/>
      <family val="3"/>
      <charset val="128"/>
    </font>
    <font>
      <b/>
      <sz val="28"/>
      <color theme="0"/>
      <name val="ＭＳ ゴシック"/>
      <family val="3"/>
      <charset val="128"/>
    </font>
    <font>
      <sz val="10.5"/>
      <color theme="0"/>
      <name val="ＭＳ ゴシック"/>
      <family val="3"/>
      <charset val="128"/>
    </font>
    <font>
      <sz val="11"/>
      <color theme="0"/>
      <name val="ＭＳ Ｐゴシック"/>
      <family val="2"/>
      <scheme val="minor"/>
    </font>
    <font>
      <sz val="10.5"/>
      <color theme="0"/>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3">
    <xf numFmtId="0" fontId="0" fillId="0" borderId="0"/>
    <xf numFmtId="0" fontId="1" fillId="0" borderId="0">
      <alignment vertical="center"/>
    </xf>
    <xf numFmtId="0" fontId="18" fillId="0" borderId="0" applyNumberFormat="0" applyFill="0" applyBorder="0" applyAlignment="0" applyProtection="0"/>
  </cellStyleXfs>
  <cellXfs count="95">
    <xf numFmtId="0" fontId="0" fillId="0" borderId="0" xfId="0"/>
    <xf numFmtId="0" fontId="0" fillId="0" borderId="0" xfId="0" applyAlignment="1">
      <alignment vertical="center" wrapText="1"/>
    </xf>
    <xf numFmtId="0" fontId="0" fillId="0" borderId="0" xfId="0" applyAlignment="1">
      <alignment vertical="center"/>
    </xf>
    <xf numFmtId="0" fontId="0" fillId="0" borderId="0" xfId="0" quotePrefix="1"/>
    <xf numFmtId="49" fontId="0" fillId="0" borderId="0" xfId="0" applyNumberFormat="1"/>
    <xf numFmtId="0" fontId="0" fillId="0" borderId="10" xfId="0" applyBorder="1" applyAlignment="1">
      <alignment vertical="center" wrapText="1"/>
    </xf>
    <xf numFmtId="0" fontId="3" fillId="4" borderId="16"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176" fontId="20" fillId="4" borderId="3"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protection locked="0"/>
    </xf>
    <xf numFmtId="177" fontId="3" fillId="4" borderId="3" xfId="0" applyNumberFormat="1"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3" fillId="4" borderId="8" xfId="0" applyFont="1" applyFill="1" applyBorder="1" applyAlignment="1" applyProtection="1">
      <alignment horizontal="left" vertical="center"/>
      <protection locked="0"/>
    </xf>
    <xf numFmtId="0" fontId="6" fillId="4" borderId="3" xfId="0"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center"/>
      <protection locked="0"/>
    </xf>
    <xf numFmtId="0" fontId="14" fillId="0" borderId="6" xfId="0" applyFont="1" applyBorder="1" applyAlignment="1" applyProtection="1">
      <alignment vertical="center" wrapText="1"/>
    </xf>
    <xf numFmtId="0" fontId="23" fillId="0" borderId="7" xfId="0" applyFont="1" applyBorder="1" applyAlignment="1" applyProtection="1">
      <alignment vertical="center" wrapText="1"/>
    </xf>
    <xf numFmtId="0" fontId="14" fillId="0" borderId="7" xfId="0" applyFont="1" applyBorder="1" applyAlignment="1" applyProtection="1">
      <alignment vertical="center" wrapText="1"/>
    </xf>
    <xf numFmtId="0" fontId="14" fillId="0" borderId="1" xfId="0" applyFont="1" applyBorder="1" applyAlignment="1" applyProtection="1">
      <alignment vertical="center" wrapText="1"/>
    </xf>
    <xf numFmtId="0" fontId="35" fillId="0" borderId="0" xfId="0" applyFont="1" applyAlignment="1" applyProtection="1">
      <alignment vertical="center" wrapText="1"/>
    </xf>
    <xf numFmtId="0" fontId="0" fillId="0" borderId="0" xfId="0" applyAlignment="1" applyProtection="1">
      <alignment vertical="center" wrapText="1"/>
    </xf>
    <xf numFmtId="0" fontId="0" fillId="0" borderId="18" xfId="0" applyBorder="1" applyAlignment="1" applyProtection="1">
      <alignment vertical="center" wrapText="1"/>
    </xf>
    <xf numFmtId="0" fontId="17" fillId="0" borderId="4" xfId="0" applyFont="1" applyBorder="1" applyAlignment="1" applyProtection="1">
      <alignment vertical="center" wrapText="1"/>
    </xf>
    <xf numFmtId="0" fontId="0" fillId="0" borderId="4" xfId="0" applyBorder="1" applyAlignment="1" applyProtection="1">
      <alignment vertical="center" wrapText="1"/>
    </xf>
    <xf numFmtId="0" fontId="0" fillId="0" borderId="19" xfId="0" applyBorder="1" applyAlignment="1" applyProtection="1">
      <alignment vertical="center" wrapText="1"/>
    </xf>
    <xf numFmtId="0" fontId="0" fillId="0" borderId="10" xfId="0" applyBorder="1" applyAlignment="1" applyProtection="1">
      <alignment vertical="center" wrapText="1"/>
    </xf>
    <xf numFmtId="0" fontId="17" fillId="0" borderId="0" xfId="0" applyFont="1" applyAlignment="1" applyProtection="1">
      <alignment vertical="center" wrapText="1"/>
    </xf>
    <xf numFmtId="0" fontId="0" fillId="0" borderId="11" xfId="0" applyBorder="1" applyAlignment="1" applyProtection="1">
      <alignment vertical="center" wrapText="1"/>
    </xf>
    <xf numFmtId="0" fontId="17" fillId="0" borderId="10" xfId="0" applyFont="1" applyBorder="1" applyAlignment="1" applyProtection="1">
      <alignment vertical="center" wrapText="1"/>
    </xf>
    <xf numFmtId="0" fontId="0" fillId="0" borderId="5" xfId="0" applyBorder="1" applyAlignment="1" applyProtection="1">
      <alignment vertical="center" wrapText="1"/>
    </xf>
    <xf numFmtId="0" fontId="17" fillId="0" borderId="5" xfId="0" applyFont="1" applyBorder="1" applyAlignment="1" applyProtection="1">
      <alignment vertical="center" wrapText="1"/>
    </xf>
    <xf numFmtId="0" fontId="0" fillId="0" borderId="2" xfId="0" applyBorder="1" applyAlignment="1" applyProtection="1">
      <alignment vertical="center" wrapText="1"/>
    </xf>
    <xf numFmtId="0" fontId="36" fillId="0" borderId="0" xfId="0" applyFont="1" applyAlignment="1" applyProtection="1">
      <alignment wrapText="1"/>
    </xf>
    <xf numFmtId="0" fontId="30" fillId="5" borderId="0" xfId="0" applyFont="1" applyFill="1" applyAlignment="1" applyProtection="1">
      <alignment horizontal="center" vertical="center" wrapText="1"/>
    </xf>
    <xf numFmtId="0" fontId="29" fillId="5" borderId="0" xfId="0" applyFont="1" applyFill="1" applyAlignment="1" applyProtection="1">
      <alignment horizontal="center" vertical="center" wrapText="1"/>
    </xf>
    <xf numFmtId="0" fontId="3" fillId="2" borderId="0" xfId="0" applyFont="1" applyFill="1" applyProtection="1"/>
    <xf numFmtId="0" fontId="22" fillId="3" borderId="0" xfId="0" applyFont="1" applyFill="1" applyAlignment="1" applyProtection="1">
      <alignment vertical="center"/>
    </xf>
    <xf numFmtId="0" fontId="28" fillId="2" borderId="0" xfId="0" applyFont="1" applyFill="1" applyAlignment="1" applyProtection="1">
      <alignment vertical="top"/>
    </xf>
    <xf numFmtId="0" fontId="33" fillId="3" borderId="0" xfId="0" applyFont="1" applyFill="1" applyAlignment="1" applyProtection="1">
      <alignment vertical="center"/>
    </xf>
    <xf numFmtId="0" fontId="32" fillId="3" borderId="0" xfId="0" applyFont="1" applyFill="1" applyAlignment="1" applyProtection="1">
      <alignment horizontal="left" vertical="center"/>
    </xf>
    <xf numFmtId="0" fontId="4" fillId="2" borderId="0" xfId="0" applyFont="1" applyFill="1" applyAlignment="1" applyProtection="1">
      <alignment vertical="center"/>
    </xf>
    <xf numFmtId="0" fontId="12" fillId="4" borderId="0" xfId="0" applyFont="1" applyFill="1" applyAlignment="1" applyProtection="1">
      <alignment horizontal="left" vertical="center"/>
    </xf>
    <xf numFmtId="0" fontId="24" fillId="4" borderId="20" xfId="0" applyFont="1" applyFill="1" applyBorder="1" applyAlignment="1" applyProtection="1">
      <alignment horizontal="center" vertical="center"/>
    </xf>
    <xf numFmtId="0" fontId="4" fillId="2" borderId="0" xfId="0" applyFont="1" applyFill="1" applyAlignment="1" applyProtection="1">
      <alignment horizontal="left" wrapText="1"/>
    </xf>
    <xf numFmtId="0" fontId="3" fillId="4" borderId="3" xfId="0" applyFont="1" applyFill="1" applyBorder="1" applyAlignment="1" applyProtection="1">
      <alignment horizontal="center" vertical="center" wrapText="1"/>
    </xf>
    <xf numFmtId="0" fontId="17" fillId="2" borderId="0" xfId="0" applyFont="1" applyFill="1" applyAlignment="1" applyProtection="1">
      <alignment horizontal="left" vertical="center" wrapText="1"/>
    </xf>
    <xf numFmtId="0" fontId="3" fillId="4" borderId="3" xfId="0" applyFont="1" applyFill="1" applyBorder="1" applyAlignment="1" applyProtection="1">
      <alignment horizontal="right" vertical="center"/>
    </xf>
    <xf numFmtId="0" fontId="3" fillId="2" borderId="0" xfId="0" applyFont="1" applyFill="1" applyAlignment="1" applyProtection="1">
      <alignment vertical="center"/>
    </xf>
    <xf numFmtId="0" fontId="8" fillId="2" borderId="0" xfId="0" applyFont="1" applyFill="1" applyAlignment="1" applyProtection="1">
      <alignment horizontal="left" vertical="center"/>
    </xf>
    <xf numFmtId="0" fontId="8" fillId="2" borderId="0" xfId="0" applyFont="1" applyFill="1" applyProtection="1"/>
    <xf numFmtId="0" fontId="34" fillId="4" borderId="0" xfId="0" applyFont="1" applyFill="1" applyAlignment="1" applyProtection="1">
      <alignment vertical="center"/>
    </xf>
    <xf numFmtId="0" fontId="3" fillId="4" borderId="0" xfId="0" applyFont="1" applyFill="1" applyAlignment="1" applyProtection="1">
      <alignment horizontal="right" vertical="center"/>
    </xf>
    <xf numFmtId="0" fontId="16" fillId="4" borderId="0" xfId="0" applyFont="1" applyFill="1" applyAlignment="1" applyProtection="1">
      <alignment horizontal="center" vertical="center"/>
    </xf>
    <xf numFmtId="0" fontId="7" fillId="2" borderId="0" xfId="0" applyFont="1" applyFill="1" applyAlignment="1" applyProtection="1">
      <alignment vertical="center"/>
    </xf>
    <xf numFmtId="0" fontId="9" fillId="2" borderId="0" xfId="0" applyFont="1" applyFill="1" applyProtection="1"/>
    <xf numFmtId="0" fontId="10" fillId="2" borderId="0" xfId="0" applyFont="1" applyFill="1" applyProtection="1"/>
    <xf numFmtId="0" fontId="7" fillId="2" borderId="0" xfId="0" applyFont="1" applyFill="1" applyProtection="1"/>
    <xf numFmtId="0" fontId="4" fillId="2" borderId="0" xfId="0" applyFont="1" applyFill="1" applyAlignment="1" applyProtection="1">
      <alignment horizontal="center" vertical="center"/>
    </xf>
    <xf numFmtId="0" fontId="3" fillId="4" borderId="3" xfId="0" applyFont="1" applyFill="1" applyBorder="1" applyAlignment="1" applyProtection="1">
      <alignment horizontal="center" vertical="center"/>
    </xf>
    <xf numFmtId="0" fontId="11" fillId="2" borderId="0" xfId="0" applyFont="1" applyFill="1" applyProtection="1"/>
    <xf numFmtId="0" fontId="12" fillId="4" borderId="12" xfId="0" applyFont="1" applyFill="1" applyBorder="1" applyAlignment="1" applyProtection="1">
      <alignment horizontal="left" vertical="center"/>
    </xf>
    <xf numFmtId="0" fontId="3" fillId="2" borderId="0" xfId="0" applyFont="1" applyFill="1" applyAlignment="1" applyProtection="1">
      <alignment horizontal="left"/>
    </xf>
    <xf numFmtId="0" fontId="7" fillId="4" borderId="0" xfId="0" applyFont="1" applyFill="1" applyAlignment="1" applyProtection="1">
      <alignment horizontal="right" vertical="center"/>
    </xf>
    <xf numFmtId="0" fontId="7" fillId="2" borderId="0" xfId="0" applyFont="1" applyFill="1" applyAlignment="1" applyProtection="1">
      <alignment vertical="top"/>
    </xf>
    <xf numFmtId="0" fontId="10" fillId="2" borderId="0" xfId="0" applyFont="1" applyFill="1" applyAlignment="1" applyProtection="1">
      <alignment vertical="center"/>
    </xf>
    <xf numFmtId="0" fontId="27" fillId="3" borderId="0" xfId="0" applyFont="1" applyFill="1" applyAlignment="1" applyProtection="1">
      <alignment horizontal="center" vertical="center"/>
    </xf>
    <xf numFmtId="0" fontId="3" fillId="3" borderId="12" xfId="0" applyFont="1" applyFill="1" applyBorder="1" applyAlignment="1" applyProtection="1">
      <alignment horizontal="left" vertical="center" wrapText="1"/>
    </xf>
    <xf numFmtId="0" fontId="3" fillId="2" borderId="0" xfId="0" applyFont="1" applyFill="1" applyAlignment="1" applyProtection="1">
      <alignment vertical="top"/>
    </xf>
    <xf numFmtId="0" fontId="7" fillId="4" borderId="0" xfId="0" applyFont="1" applyFill="1" applyAlignment="1" applyProtection="1">
      <alignment vertical="center"/>
    </xf>
    <xf numFmtId="0" fontId="3" fillId="4" borderId="13" xfId="0" applyFont="1" applyFill="1" applyBorder="1" applyAlignment="1" applyProtection="1">
      <alignment horizontal="right" vertical="center"/>
    </xf>
    <xf numFmtId="0" fontId="3" fillId="4" borderId="14" xfId="0" applyFont="1" applyFill="1" applyBorder="1" applyAlignment="1" applyProtection="1">
      <alignment horizontal="right" vertical="center"/>
    </xf>
    <xf numFmtId="0" fontId="3" fillId="4" borderId="15" xfId="0" applyFont="1" applyFill="1" applyBorder="1" applyAlignment="1" applyProtection="1">
      <alignment horizontal="right" vertical="center"/>
    </xf>
    <xf numFmtId="0" fontId="4" fillId="4" borderId="0" xfId="0" applyFont="1" applyFill="1" applyAlignment="1" applyProtection="1">
      <alignment horizontal="justify" vertical="center"/>
    </xf>
    <xf numFmtId="0" fontId="3" fillId="4" borderId="0" xfId="0" applyFont="1" applyFill="1" applyAlignment="1" applyProtection="1">
      <alignment vertical="center"/>
    </xf>
    <xf numFmtId="0" fontId="12" fillId="4" borderId="0" xfId="0" applyFont="1" applyFill="1" applyAlignment="1" applyProtection="1">
      <alignment horizontal="left" vertical="center" wrapText="1"/>
    </xf>
    <xf numFmtId="0" fontId="13" fillId="2" borderId="0" xfId="0" applyFont="1" applyFill="1" applyAlignment="1" applyProtection="1">
      <alignment vertical="center"/>
    </xf>
    <xf numFmtId="0" fontId="3" fillId="2" borderId="0" xfId="0" applyFont="1" applyFill="1" applyAlignment="1" applyProtection="1">
      <alignment horizontal="left" vertical="center" wrapText="1"/>
    </xf>
    <xf numFmtId="0" fontId="6" fillId="4" borderId="0" xfId="0" applyFont="1" applyFill="1" applyAlignment="1" applyProtection="1">
      <alignment vertical="center"/>
    </xf>
    <xf numFmtId="0" fontId="3" fillId="4" borderId="9" xfId="0" applyFont="1" applyFill="1" applyBorder="1" applyAlignment="1" applyProtection="1">
      <alignment horizontal="right" vertical="center"/>
    </xf>
    <xf numFmtId="0" fontId="3" fillId="4" borderId="8" xfId="0" applyFont="1" applyFill="1" applyBorder="1" applyAlignment="1" applyProtection="1">
      <alignment horizontal="right" vertical="center"/>
    </xf>
    <xf numFmtId="0" fontId="3" fillId="2" borderId="0" xfId="0" applyFont="1" applyFill="1" applyAlignment="1" applyProtection="1">
      <alignment horizontal="left" vertical="center"/>
    </xf>
    <xf numFmtId="0" fontId="3" fillId="4" borderId="0" xfId="0" applyFont="1" applyFill="1" applyAlignment="1" applyProtection="1">
      <alignment horizontal="left" vertical="center"/>
    </xf>
    <xf numFmtId="0" fontId="3" fillId="2" borderId="0" xfId="0" applyFont="1" applyFill="1" applyAlignment="1" applyProtection="1">
      <alignment horizontal="left" vertical="center"/>
    </xf>
    <xf numFmtId="0" fontId="34" fillId="4" borderId="0" xfId="0" applyFont="1" applyFill="1" applyAlignment="1" applyProtection="1">
      <alignment horizontal="left" vertical="center"/>
    </xf>
    <xf numFmtId="0" fontId="12" fillId="4" borderId="0" xfId="0" applyFont="1" applyFill="1" applyAlignment="1" applyProtection="1">
      <alignment horizontal="left" vertical="center" wrapText="1"/>
    </xf>
    <xf numFmtId="0" fontId="3" fillId="4" borderId="0" xfId="0" applyFont="1" applyFill="1" applyAlignment="1" applyProtection="1">
      <alignment vertical="center" wrapText="1"/>
    </xf>
    <xf numFmtId="0" fontId="29" fillId="4" borderId="6" xfId="0" applyFont="1" applyFill="1" applyBorder="1" applyAlignment="1" applyProtection="1">
      <alignment horizontal="center" vertical="center"/>
    </xf>
    <xf numFmtId="0" fontId="29" fillId="4" borderId="7"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3" fillId="4" borderId="0" xfId="0" applyFont="1" applyFill="1" applyAlignment="1" applyProtection="1">
      <alignment horizontal="center"/>
    </xf>
    <xf numFmtId="49" fontId="5" fillId="4" borderId="17" xfId="0" applyNumberFormat="1" applyFont="1" applyFill="1" applyBorder="1" applyAlignment="1" applyProtection="1">
      <alignment horizontal="center" vertical="center"/>
      <protection locked="0"/>
    </xf>
    <xf numFmtId="49" fontId="3" fillId="4" borderId="14" xfId="0" applyNumberFormat="1" applyFont="1" applyFill="1" applyBorder="1" applyAlignment="1" applyProtection="1">
      <alignment horizontal="left" vertical="center"/>
      <protection locked="0"/>
    </xf>
    <xf numFmtId="0" fontId="18" fillId="2" borderId="0" xfId="2" applyFill="1" applyProtection="1">
      <protection locked="0"/>
    </xf>
  </cellXfs>
  <cellStyles count="3">
    <cellStyle name="ハイパーリンク" xfId="2" builtinId="8"/>
    <cellStyle name="標準" xfId="0" builtinId="0"/>
    <cellStyle name="標準 2" xfId="1" xr:uid="{00000000-0005-0000-0000-000001000000}"/>
  </cellStyles>
  <dxfs count="5">
    <dxf>
      <font>
        <color rgb="FF9C0006"/>
      </font>
      <fill>
        <patternFill>
          <bgColor rgb="FFFFC7CE"/>
        </patternFill>
      </fill>
    </dxf>
    <dxf>
      <font>
        <color theme="0"/>
      </font>
    </dxf>
    <dxf>
      <font>
        <color auto="1"/>
      </font>
      <fill>
        <patternFill>
          <bgColor rgb="FFFF0000"/>
        </patternFill>
      </fill>
    </dxf>
    <dxf>
      <font>
        <color theme="0"/>
      </font>
    </dxf>
    <dxf>
      <font>
        <b/>
        <i val="0"/>
        <color auto="1"/>
      </font>
      <fill>
        <patternFill>
          <bgColor theme="7" tint="0.79998168889431442"/>
        </patternFill>
      </fill>
    </dxf>
  </dxfs>
  <tableStyles count="0" defaultTableStyle="TableStyleMedium2" defaultPivotStyle="PivotStyleMedium9"/>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mg.jp/list/senmo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4"/>
  <sheetViews>
    <sheetView tabSelected="1" zoomScaleNormal="100" workbookViewId="0">
      <selection activeCell="B6" sqref="B6"/>
    </sheetView>
  </sheetViews>
  <sheetFormatPr defaultColWidth="9" defaultRowHeight="12.75" x14ac:dyDescent="0.15"/>
  <cols>
    <col min="1" max="1" width="36.25" style="49" customWidth="1"/>
    <col min="2" max="2" width="83.25" style="49" customWidth="1"/>
    <col min="3" max="3" width="11.125" style="37" customWidth="1"/>
    <col min="4" max="4" width="16.5" style="37" customWidth="1"/>
    <col min="5" max="16384" width="9" style="37"/>
  </cols>
  <sheetData>
    <row r="1" spans="1:12" ht="32.25" customHeight="1" x14ac:dyDescent="0.15">
      <c r="A1" s="35" t="s">
        <v>63</v>
      </c>
      <c r="B1" s="36"/>
    </row>
    <row r="2" spans="1:12" ht="27.75" customHeight="1" x14ac:dyDescent="0.15">
      <c r="A2" s="35" t="s">
        <v>64</v>
      </c>
      <c r="B2" s="35"/>
    </row>
    <row r="3" spans="1:12" ht="42.75" customHeight="1" x14ac:dyDescent="0.15">
      <c r="A3" s="38"/>
      <c r="B3" s="38" t="s">
        <v>413</v>
      </c>
      <c r="C3" s="39"/>
    </row>
    <row r="4" spans="1:12" ht="30" customHeight="1" x14ac:dyDescent="0.15">
      <c r="A4" s="40"/>
      <c r="B4" s="41" t="s">
        <v>421</v>
      </c>
      <c r="C4" s="42"/>
    </row>
    <row r="5" spans="1:12" ht="25.15" customHeight="1" x14ac:dyDescent="0.15">
      <c r="A5" s="43" t="s">
        <v>414</v>
      </c>
      <c r="B5" s="44" t="s">
        <v>422</v>
      </c>
      <c r="C5" s="45" t="s">
        <v>61</v>
      </c>
      <c r="D5" s="42"/>
      <c r="E5" s="42"/>
      <c r="F5" s="42"/>
      <c r="G5" s="42"/>
    </row>
    <row r="6" spans="1:12" ht="70.900000000000006" customHeight="1" x14ac:dyDescent="0.15">
      <c r="A6" s="46" t="s">
        <v>44</v>
      </c>
      <c r="B6" s="92"/>
      <c r="C6" s="47" t="s">
        <v>238</v>
      </c>
      <c r="D6" s="47"/>
      <c r="E6" s="47"/>
      <c r="F6" s="47"/>
      <c r="G6" s="47"/>
      <c r="H6" s="47"/>
      <c r="I6" s="47"/>
      <c r="J6" s="47"/>
      <c r="K6" s="47"/>
      <c r="L6" s="47"/>
    </row>
    <row r="7" spans="1:12" ht="19.899999999999999" customHeight="1" x14ac:dyDescent="0.15">
      <c r="A7" s="48" t="s">
        <v>45</v>
      </c>
      <c r="B7" s="9"/>
      <c r="C7" s="49" t="s">
        <v>18</v>
      </c>
      <c r="D7" s="50"/>
      <c r="E7" s="51"/>
    </row>
    <row r="8" spans="1:12" ht="19.899999999999999" customHeight="1" x14ac:dyDescent="0.15">
      <c r="A8" s="48" t="s">
        <v>10</v>
      </c>
      <c r="B8" s="10"/>
      <c r="C8" s="49" t="s">
        <v>18</v>
      </c>
      <c r="D8" s="50"/>
      <c r="E8" s="51"/>
    </row>
    <row r="9" spans="1:12" ht="19.899999999999999" customHeight="1" x14ac:dyDescent="0.15">
      <c r="A9" s="48" t="s">
        <v>11</v>
      </c>
      <c r="B9" s="11"/>
      <c r="C9" s="49" t="s">
        <v>19</v>
      </c>
      <c r="D9" s="50"/>
      <c r="E9" s="51"/>
    </row>
    <row r="10" spans="1:12" ht="25.15" customHeight="1" x14ac:dyDescent="0.15">
      <c r="A10" s="43" t="s">
        <v>415</v>
      </c>
      <c r="B10" s="52"/>
      <c r="D10" s="51"/>
      <c r="E10" s="51"/>
    </row>
    <row r="11" spans="1:12" s="58" customFormat="1" ht="10.5" customHeight="1" x14ac:dyDescent="0.15">
      <c r="A11" s="53"/>
      <c r="B11" s="54"/>
      <c r="C11" s="55"/>
      <c r="D11" s="56"/>
      <c r="E11" s="57"/>
      <c r="G11" s="37"/>
    </row>
    <row r="12" spans="1:12" ht="19.899999999999999" customHeight="1" x14ac:dyDescent="0.15">
      <c r="A12" s="48" t="s">
        <v>46</v>
      </c>
      <c r="B12" s="12"/>
      <c r="C12" s="55" t="s">
        <v>65</v>
      </c>
      <c r="D12" s="56"/>
      <c r="F12" s="59"/>
      <c r="G12" s="59"/>
    </row>
    <row r="13" spans="1:12" ht="19.899999999999999" customHeight="1" x14ac:dyDescent="0.15">
      <c r="A13" s="48" t="s">
        <v>47</v>
      </c>
      <c r="B13" s="60" t="str">
        <f>IF(B12="","検査名を選択すると反映されます",VLOOKUP(B12,遺伝子検査一覧表!B:C,2,FALSE))</f>
        <v>検査名を選択すると反映されます</v>
      </c>
      <c r="C13" s="55"/>
      <c r="D13" s="61"/>
    </row>
    <row r="14" spans="1:12" ht="25.15" customHeight="1" x14ac:dyDescent="0.15">
      <c r="A14" s="62" t="s">
        <v>416</v>
      </c>
      <c r="B14" s="43"/>
      <c r="C14" s="63" t="s">
        <v>12</v>
      </c>
      <c r="D14" s="51"/>
      <c r="E14" s="51"/>
    </row>
    <row r="15" spans="1:12" s="55" customFormat="1" ht="19.899999999999999" customHeight="1" x14ac:dyDescent="0.15">
      <c r="A15" s="64" t="s">
        <v>48</v>
      </c>
      <c r="B15" s="14" t="s">
        <v>62</v>
      </c>
      <c r="C15" s="65" t="s">
        <v>13</v>
      </c>
      <c r="D15" s="66"/>
      <c r="E15" s="66"/>
    </row>
    <row r="16" spans="1:12" ht="97.5" customHeight="1" x14ac:dyDescent="0.15">
      <c r="A16" s="67" t="s">
        <v>60</v>
      </c>
      <c r="B16" s="68" t="str">
        <f>IF(B12="","検査名を選択すると反映されます",VLOOKUP(B12,遺伝子検査一覧表!B:F,5,FALSE))</f>
        <v>検査名を選択すると反映されます</v>
      </c>
      <c r="C16" s="69" t="s">
        <v>14</v>
      </c>
      <c r="D16" s="51"/>
      <c r="E16" s="51"/>
    </row>
    <row r="17" spans="1:8" s="58" customFormat="1" ht="25.15" customHeight="1" x14ac:dyDescent="0.15">
      <c r="A17" s="43" t="s">
        <v>417</v>
      </c>
      <c r="B17" s="70"/>
      <c r="D17" s="37"/>
      <c r="E17" s="37"/>
      <c r="F17" s="37"/>
      <c r="G17" s="37"/>
      <c r="H17" s="37"/>
    </row>
    <row r="18" spans="1:8" ht="19.899999999999999" customHeight="1" x14ac:dyDescent="0.15">
      <c r="A18" s="71" t="s">
        <v>49</v>
      </c>
      <c r="B18" s="7"/>
      <c r="D18" s="51"/>
      <c r="E18" s="51"/>
    </row>
    <row r="19" spans="1:8" ht="19.899999999999999" customHeight="1" x14ac:dyDescent="0.15">
      <c r="A19" s="72" t="s">
        <v>50</v>
      </c>
      <c r="B19" s="6"/>
      <c r="D19" s="51"/>
      <c r="E19" s="51"/>
    </row>
    <row r="20" spans="1:8" ht="19.899999999999999" customHeight="1" x14ac:dyDescent="0.15">
      <c r="A20" s="71" t="s">
        <v>51</v>
      </c>
      <c r="B20" s="7" t="s">
        <v>1</v>
      </c>
      <c r="D20" s="50"/>
      <c r="E20" s="51"/>
    </row>
    <row r="21" spans="1:8" ht="19.899999999999999" customHeight="1" x14ac:dyDescent="0.15">
      <c r="A21" s="72" t="s">
        <v>52</v>
      </c>
      <c r="B21" s="6"/>
      <c r="C21" s="58"/>
      <c r="D21" s="50"/>
      <c r="E21" s="51"/>
    </row>
    <row r="22" spans="1:8" ht="19.899999999999999" customHeight="1" x14ac:dyDescent="0.15">
      <c r="A22" s="72" t="s">
        <v>53</v>
      </c>
      <c r="B22" s="13"/>
      <c r="C22" s="37" t="s">
        <v>610</v>
      </c>
    </row>
    <row r="23" spans="1:8" ht="19.899999999999999" customHeight="1" x14ac:dyDescent="0.15">
      <c r="A23" s="73" t="s">
        <v>54</v>
      </c>
      <c r="B23" s="8"/>
      <c r="C23" s="49" t="s">
        <v>611</v>
      </c>
    </row>
    <row r="24" spans="1:8" ht="4.5" customHeight="1" x14ac:dyDescent="0.15">
      <c r="A24" s="74"/>
      <c r="B24" s="75"/>
    </row>
    <row r="25" spans="1:8" s="58" customFormat="1" ht="25.15" customHeight="1" x14ac:dyDescent="0.15">
      <c r="A25" s="76" t="s">
        <v>418</v>
      </c>
      <c r="B25" s="76"/>
      <c r="C25" s="94" t="s">
        <v>15</v>
      </c>
      <c r="D25" s="55"/>
      <c r="E25" s="55"/>
      <c r="F25" s="55"/>
      <c r="G25" s="55"/>
    </row>
    <row r="26" spans="1:8" ht="19.899999999999999" customHeight="1" x14ac:dyDescent="0.15">
      <c r="A26" s="48" t="s">
        <v>55</v>
      </c>
      <c r="B26" s="16"/>
      <c r="C26" s="58" t="s">
        <v>16</v>
      </c>
      <c r="D26" s="77"/>
      <c r="E26" s="78"/>
      <c r="F26" s="78"/>
    </row>
    <row r="27" spans="1:8" ht="19.899999999999999" customHeight="1" x14ac:dyDescent="0.15">
      <c r="A27" s="48" t="s">
        <v>56</v>
      </c>
      <c r="B27" s="93"/>
      <c r="C27" s="37" t="s">
        <v>17</v>
      </c>
      <c r="D27" s="77"/>
    </row>
    <row r="28" spans="1:8" ht="6.95" customHeight="1" x14ac:dyDescent="0.15">
      <c r="A28" s="74"/>
      <c r="B28" s="75"/>
    </row>
    <row r="29" spans="1:8" s="58" customFormat="1" ht="25.15" customHeight="1" x14ac:dyDescent="0.15">
      <c r="A29" s="43" t="s">
        <v>419</v>
      </c>
      <c r="B29" s="79"/>
    </row>
    <row r="30" spans="1:8" ht="19.899999999999999" customHeight="1" x14ac:dyDescent="0.15">
      <c r="A30" s="80" t="s">
        <v>49</v>
      </c>
      <c r="B30" s="7"/>
    </row>
    <row r="31" spans="1:8" ht="19.899999999999999" customHeight="1" x14ac:dyDescent="0.15">
      <c r="A31" s="81" t="s">
        <v>57</v>
      </c>
      <c r="B31" s="6"/>
    </row>
    <row r="32" spans="1:8" ht="19.899999999999999" customHeight="1" x14ac:dyDescent="0.15">
      <c r="A32" s="80" t="s">
        <v>51</v>
      </c>
      <c r="B32" s="7" t="s">
        <v>1</v>
      </c>
      <c r="D32" s="37" t="s">
        <v>2</v>
      </c>
    </row>
    <row r="33" spans="1:4" ht="19.899999999999999" customHeight="1" x14ac:dyDescent="0.15">
      <c r="A33" s="81" t="s">
        <v>52</v>
      </c>
      <c r="B33" s="6"/>
    </row>
    <row r="34" spans="1:4" ht="19.899999999999999" customHeight="1" x14ac:dyDescent="0.15">
      <c r="A34" s="81" t="s">
        <v>58</v>
      </c>
      <c r="B34" s="6"/>
    </row>
    <row r="35" spans="1:4" ht="19.899999999999999" customHeight="1" x14ac:dyDescent="0.15">
      <c r="A35" s="48" t="s">
        <v>54</v>
      </c>
      <c r="B35" s="8"/>
      <c r="C35" s="82"/>
      <c r="D35" s="82"/>
    </row>
    <row r="36" spans="1:4" ht="10.5" customHeight="1" x14ac:dyDescent="0.15">
      <c r="A36" s="53"/>
      <c r="B36" s="83"/>
      <c r="C36" s="84"/>
      <c r="D36" s="84"/>
    </row>
    <row r="37" spans="1:4" ht="8.1" customHeight="1" x14ac:dyDescent="0.15">
      <c r="A37" s="53"/>
      <c r="B37" s="85">
        <v>2022</v>
      </c>
      <c r="C37" s="84"/>
      <c r="D37" s="84"/>
    </row>
    <row r="38" spans="1:4" ht="60" customHeight="1" x14ac:dyDescent="0.15">
      <c r="A38" s="86" t="s">
        <v>420</v>
      </c>
      <c r="B38" s="15"/>
      <c r="C38" s="49" t="s">
        <v>612</v>
      </c>
    </row>
    <row r="39" spans="1:4" ht="6.95" customHeight="1" x14ac:dyDescent="0.15">
      <c r="A39" s="87"/>
      <c r="B39" s="87"/>
    </row>
    <row r="40" spans="1:4" ht="6.95" customHeight="1" thickBot="1" x14ac:dyDescent="0.2">
      <c r="A40" s="75"/>
      <c r="B40" s="87"/>
    </row>
    <row r="41" spans="1:4" s="58" customFormat="1" ht="21.75" customHeight="1" thickBot="1" x14ac:dyDescent="0.2">
      <c r="A41" s="88" t="s">
        <v>9</v>
      </c>
      <c r="B41" s="89"/>
    </row>
    <row r="42" spans="1:4" ht="37.15" customHeight="1" x14ac:dyDescent="0.15">
      <c r="A42" s="90" t="s">
        <v>59</v>
      </c>
      <c r="B42" s="90"/>
    </row>
    <row r="43" spans="1:4" x14ac:dyDescent="0.15">
      <c r="A43" s="91" t="s">
        <v>3</v>
      </c>
      <c r="B43" s="91"/>
    </row>
    <row r="44" spans="1:4" x14ac:dyDescent="0.15">
      <c r="A44" s="91" t="s">
        <v>0</v>
      </c>
      <c r="B44" s="91"/>
    </row>
  </sheetData>
  <sheetProtection algorithmName="SHA-512" hashValue="mRImonIVPG8acCxiIoqd+SPp4c33UpJFlPzE7ISj1eyBRWwm8SoyFozfxzaKeN6CWcBgFIb2sVepVNUAvKIpAA==" saltValue="zRDkUJyXSZDYXiV9i03BOA==" spinCount="100000" sheet="1" objects="1" scenarios="1" selectLockedCells="1"/>
  <mergeCells count="9">
    <mergeCell ref="C6:L6"/>
    <mergeCell ref="C35:D35"/>
    <mergeCell ref="A1:B1"/>
    <mergeCell ref="A2:B2"/>
    <mergeCell ref="A25:B25"/>
    <mergeCell ref="A44:B44"/>
    <mergeCell ref="A43:B43"/>
    <mergeCell ref="A41:B41"/>
    <mergeCell ref="A42:B42"/>
  </mergeCells>
  <phoneticPr fontId="2"/>
  <conditionalFormatting sqref="B13">
    <cfRule type="containsText" dxfId="4" priority="7" operator="containsText" text="検査名">
      <formula>NOT(ISERROR(SEARCH("検査名",B13)))</formula>
    </cfRule>
  </conditionalFormatting>
  <dataValidations count="8">
    <dataValidation type="textLength" imeMode="halfAlpha" operator="lessThanOrEqual" allowBlank="1" showInputMessage="1" showErrorMessage="1" errorTitle="郵便番号" error="住所は下段に入力してください。" sqref="B20 B32" xr:uid="{00000000-0002-0000-0000-000001000000}">
      <formula1>9</formula1>
    </dataValidation>
    <dataValidation type="list" allowBlank="1" showInputMessage="1" showErrorMessage="1" sqref="B15" xr:uid="{00000000-0002-0000-0000-000004000000}">
      <formula1>"希望あり,希望なし"</formula1>
    </dataValidation>
    <dataValidation type="whole" operator="greaterThanOrEqual" allowBlank="1" showInputMessage="1" showErrorMessage="1" errorTitle="年齢" error="整数で入力してください。" sqref="B9" xr:uid="{F0E79962-3561-4860-A79A-C4915D7817E0}">
      <formula1>0</formula1>
    </dataValidation>
    <dataValidation operator="greaterThanOrEqual" allowBlank="1" showInputMessage="1" showErrorMessage="1" errorTitle="依頼年月日" error="西暦（yyyy/mm/dd）で入力してください。" sqref="B8" xr:uid="{FD63443B-11D5-4DE5-9607-9C5EFAD92C91}"/>
    <dataValidation type="textLength" imeMode="disabled" showInputMessage="1" showErrorMessage="1" errorTitle="桁数" error="4-10桁でお願いします" sqref="B6" xr:uid="{F052FB25-1EA7-436D-B304-B17986133A1F}">
      <formula1>4</formula1>
      <formula2>10</formula2>
    </dataValidation>
    <dataValidation imeMode="disabled" allowBlank="1" showInputMessage="1" showErrorMessage="1" sqref="B35 B23" xr:uid="{6D03E28C-5AE2-428D-8053-AA1635EC4F09}"/>
    <dataValidation type="list" operator="greaterThanOrEqual" allowBlank="1" showInputMessage="1" showErrorMessage="1" errorTitle="依頼年月日" error="西暦（yyyy/mm/dd）で入力してください。" sqref="B7" xr:uid="{1A2B9CAF-B6CA-4414-ACC0-69686D600293}">
      <formula1>"厳密に検査はしていないがおそらくXX,厳密に検査はしていないがおそらくXY,XX,XY,XO,XXX,XXY,XYY,その他"</formula1>
    </dataValidation>
    <dataValidation allowBlank="1" showInputMessage="1" showErrorMessage="1" error="セル右端の▼をクリックして、ドロップダウンリストから選択してください。" sqref="B11" xr:uid="{B2AF5A1C-60E6-4055-A9EF-0882321FD91B}"/>
  </dataValidations>
  <hyperlinks>
    <hyperlink ref="C25" r:id="rId1" display="http://www.jbmg.jp/list/senmon.html" xr:uid="{03BCD24B-A128-4471-B589-D833522913AB}"/>
  </hyperlinks>
  <printOptions horizontalCentered="1" verticalCentered="1"/>
  <pageMargins left="0.37" right="0.23622047244094491" top="0.28999999999999998" bottom="0.32" header="0.31496062992125984" footer="0.31496062992125984"/>
  <pageSetup paperSize="9" scale="83" orientation="portrait" r:id="rId2"/>
  <extLst>
    <ext xmlns:x14="http://schemas.microsoft.com/office/spreadsheetml/2009/9/main" uri="{78C0D931-6437-407d-A8EE-F0AAD7539E65}">
      <x14:conditionalFormattings>
        <x14:conditionalFormatting xmlns:xm="http://schemas.microsoft.com/office/excel/2006/main">
          <x14:cfRule type="expression" priority="5" id="{78CC3F44-FAE2-4674-84C0-A4D566E45D74}">
            <xm:f>secret!$B$1=19</xm:f>
            <x14:dxf>
              <font>
                <color theme="0"/>
              </font>
            </x14:dxf>
          </x14:cfRule>
          <xm:sqref>A42:B42</xm:sqref>
        </x14:conditionalFormatting>
        <x14:conditionalFormatting xmlns:xm="http://schemas.microsoft.com/office/excel/2006/main">
          <x14:cfRule type="expression" priority="2" id="{BF781FE1-510C-4C6B-A698-A74B8449DF06}">
            <xm:f>secret!$D$30&gt;=1</xm:f>
            <x14:dxf>
              <font>
                <color auto="1"/>
              </font>
              <fill>
                <patternFill>
                  <bgColor rgb="FFFF0000"/>
                </patternFill>
              </fill>
            </x14:dxf>
          </x14:cfRule>
          <xm:sqref>B6</xm:sqref>
        </x14:conditionalFormatting>
        <x14:conditionalFormatting xmlns:xm="http://schemas.microsoft.com/office/excel/2006/main">
          <x14:cfRule type="expression" priority="1" id="{E7D839A6-3FE8-4E21-8BE1-76785391EF07}">
            <xm:f>secret!$D$30=0</xm:f>
            <x14:dxf>
              <font>
                <color theme="0"/>
              </font>
            </x14:dxf>
          </x14:cfRule>
          <xm:sqref>B5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セル右端の▼をクリックして、ドロップダウンリストから選択してください。" xr:uid="{50F39414-0416-400E-B530-101B1801057C}">
          <x14:formula1>
            <xm:f>遺伝子検査一覧表!$B$2:$B$120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2D07B-8679-4F70-A09C-592B558E9822}">
  <sheetPr codeName="Sheet3"/>
  <dimension ref="A1:H130"/>
  <sheetViews>
    <sheetView zoomScale="90" zoomScaleNormal="90" workbookViewId="0">
      <pane ySplit="1" topLeftCell="A2" activePane="bottomLeft" state="frozen"/>
      <selection pane="bottomLeft"/>
    </sheetView>
  </sheetViews>
  <sheetFormatPr defaultColWidth="9" defaultRowHeight="13.5" x14ac:dyDescent="0.15"/>
  <cols>
    <col min="1" max="1" width="53.125" style="22" bestFit="1" customWidth="1"/>
    <col min="2" max="2" width="64.5" style="28" bestFit="1" customWidth="1"/>
    <col min="3" max="3" width="20.125" style="22" customWidth="1"/>
    <col min="4" max="4" width="70" style="22" customWidth="1"/>
    <col min="5" max="5" width="57.25" style="22" customWidth="1"/>
    <col min="6" max="6" width="9" style="21"/>
    <col min="7" max="7" width="9.25" style="21" customWidth="1"/>
    <col min="8" max="8" width="9" style="21"/>
    <col min="9" max="11" width="9" style="22"/>
    <col min="12" max="12" width="10" style="22" customWidth="1"/>
    <col min="13" max="16384" width="9" style="22"/>
  </cols>
  <sheetData>
    <row r="1" spans="1:8" ht="30" customHeight="1" thickBot="1" x14ac:dyDescent="0.2">
      <c r="A1" s="17" t="s">
        <v>210</v>
      </c>
      <c r="B1" s="18" t="s">
        <v>4</v>
      </c>
      <c r="C1" s="19" t="s">
        <v>5</v>
      </c>
      <c r="D1" s="19" t="s">
        <v>6</v>
      </c>
      <c r="E1" s="20" t="s">
        <v>7</v>
      </c>
    </row>
    <row r="2" spans="1:8" ht="33" customHeight="1" x14ac:dyDescent="0.15">
      <c r="A2" s="23" t="s">
        <v>66</v>
      </c>
      <c r="B2" s="24" t="s">
        <v>67</v>
      </c>
      <c r="C2" s="25" t="s">
        <v>68</v>
      </c>
      <c r="D2" s="25" t="s">
        <v>69</v>
      </c>
      <c r="E2" s="26" t="s">
        <v>70</v>
      </c>
      <c r="F2" s="21" t="s">
        <v>445</v>
      </c>
      <c r="H2" s="21" t="s">
        <v>444</v>
      </c>
    </row>
    <row r="3" spans="1:8" ht="33" customHeight="1" x14ac:dyDescent="0.15">
      <c r="A3" s="27" t="s">
        <v>282</v>
      </c>
      <c r="B3" s="28" t="s">
        <v>283</v>
      </c>
      <c r="C3" s="22" t="s">
        <v>284</v>
      </c>
      <c r="D3" s="22" t="s">
        <v>285</v>
      </c>
      <c r="E3" s="29" t="s">
        <v>70</v>
      </c>
      <c r="F3" s="21" t="s">
        <v>449</v>
      </c>
      <c r="H3" s="21" t="s">
        <v>448</v>
      </c>
    </row>
    <row r="4" spans="1:8" ht="33" customHeight="1" x14ac:dyDescent="0.15">
      <c r="A4" s="27" t="s">
        <v>71</v>
      </c>
      <c r="B4" s="28" t="s">
        <v>72</v>
      </c>
      <c r="C4" s="22" t="s">
        <v>73</v>
      </c>
      <c r="D4" s="22" t="s">
        <v>74</v>
      </c>
      <c r="E4" s="29" t="s">
        <v>70</v>
      </c>
      <c r="F4" s="21" t="s">
        <v>447</v>
      </c>
      <c r="G4" s="21" t="s">
        <v>423</v>
      </c>
      <c r="H4" s="21" t="s">
        <v>446</v>
      </c>
    </row>
    <row r="5" spans="1:8" ht="33" customHeight="1" x14ac:dyDescent="0.15">
      <c r="A5" s="27" t="s">
        <v>75</v>
      </c>
      <c r="B5" s="28" t="s">
        <v>76</v>
      </c>
      <c r="C5" s="22" t="s">
        <v>77</v>
      </c>
      <c r="D5" s="22" t="s">
        <v>78</v>
      </c>
      <c r="E5" s="29" t="s">
        <v>70</v>
      </c>
      <c r="F5" s="21" t="s">
        <v>451</v>
      </c>
      <c r="H5" s="21" t="s">
        <v>450</v>
      </c>
    </row>
    <row r="6" spans="1:8" ht="33" customHeight="1" x14ac:dyDescent="0.15">
      <c r="A6" s="27" t="s">
        <v>79</v>
      </c>
      <c r="B6" s="28" t="s">
        <v>80</v>
      </c>
      <c r="C6" s="22" t="s">
        <v>81</v>
      </c>
      <c r="D6" s="22" t="s">
        <v>82</v>
      </c>
      <c r="E6" s="29" t="s">
        <v>70</v>
      </c>
      <c r="F6" s="21" t="s">
        <v>453</v>
      </c>
      <c r="G6" s="21" t="s">
        <v>424</v>
      </c>
      <c r="H6" s="21" t="s">
        <v>452</v>
      </c>
    </row>
    <row r="7" spans="1:8" ht="33" customHeight="1" x14ac:dyDescent="0.15">
      <c r="A7" s="27" t="s">
        <v>83</v>
      </c>
      <c r="B7" s="28" t="s">
        <v>84</v>
      </c>
      <c r="C7" s="22" t="s">
        <v>85</v>
      </c>
      <c r="D7" s="22" t="s">
        <v>86</v>
      </c>
      <c r="E7" s="29" t="s">
        <v>70</v>
      </c>
      <c r="F7" s="21" t="s">
        <v>455</v>
      </c>
      <c r="H7" s="21" t="s">
        <v>454</v>
      </c>
    </row>
    <row r="8" spans="1:8" ht="33" customHeight="1" x14ac:dyDescent="0.15">
      <c r="A8" s="27" t="s">
        <v>87</v>
      </c>
      <c r="B8" s="28" t="s">
        <v>88</v>
      </c>
      <c r="C8" s="22" t="s">
        <v>89</v>
      </c>
      <c r="D8" s="22" t="s">
        <v>90</v>
      </c>
      <c r="E8" s="29" t="s">
        <v>70</v>
      </c>
      <c r="F8" s="21" t="s">
        <v>457</v>
      </c>
      <c r="H8" s="21" t="s">
        <v>456</v>
      </c>
    </row>
    <row r="9" spans="1:8" ht="33" customHeight="1" x14ac:dyDescent="0.15">
      <c r="A9" s="27" t="s">
        <v>91</v>
      </c>
      <c r="B9" s="28" t="s">
        <v>92</v>
      </c>
      <c r="C9" s="22" t="s">
        <v>659</v>
      </c>
      <c r="D9" s="22" t="s">
        <v>660</v>
      </c>
      <c r="E9" s="29" t="s">
        <v>70</v>
      </c>
      <c r="F9" s="21" t="s">
        <v>664</v>
      </c>
      <c r="H9" s="21" t="s">
        <v>663</v>
      </c>
    </row>
    <row r="10" spans="1:8" ht="33" customHeight="1" x14ac:dyDescent="0.15">
      <c r="A10" s="27" t="s">
        <v>93</v>
      </c>
      <c r="B10" s="28" t="s">
        <v>94</v>
      </c>
      <c r="C10" s="22" t="s">
        <v>95</v>
      </c>
      <c r="D10" s="22" t="s">
        <v>96</v>
      </c>
      <c r="E10" s="29" t="s">
        <v>70</v>
      </c>
      <c r="F10" s="21" t="s">
        <v>459</v>
      </c>
      <c r="H10" s="21" t="s">
        <v>458</v>
      </c>
    </row>
    <row r="11" spans="1:8" ht="33" customHeight="1" x14ac:dyDescent="0.15">
      <c r="A11" s="27" t="s">
        <v>97</v>
      </c>
      <c r="B11" s="28" t="s">
        <v>98</v>
      </c>
      <c r="C11" s="22" t="s">
        <v>743</v>
      </c>
      <c r="D11" s="22" t="s">
        <v>744</v>
      </c>
      <c r="E11" s="29" t="s">
        <v>70</v>
      </c>
      <c r="F11" s="21" t="s">
        <v>746</v>
      </c>
      <c r="H11" s="21" t="s">
        <v>745</v>
      </c>
    </row>
    <row r="12" spans="1:8" ht="33" customHeight="1" x14ac:dyDescent="0.15">
      <c r="A12" s="27" t="s">
        <v>99</v>
      </c>
      <c r="B12" s="28" t="s">
        <v>100</v>
      </c>
      <c r="C12" s="22" t="s">
        <v>101</v>
      </c>
      <c r="D12" s="22" t="s">
        <v>102</v>
      </c>
      <c r="E12" s="29" t="s">
        <v>70</v>
      </c>
      <c r="F12" s="21" t="s">
        <v>461</v>
      </c>
      <c r="H12" s="21" t="s">
        <v>460</v>
      </c>
    </row>
    <row r="13" spans="1:8" ht="33" customHeight="1" x14ac:dyDescent="0.15">
      <c r="A13" s="27" t="s">
        <v>310</v>
      </c>
      <c r="B13" s="28" t="s">
        <v>311</v>
      </c>
      <c r="C13" s="22" t="s">
        <v>753</v>
      </c>
      <c r="D13" s="22" t="s">
        <v>754</v>
      </c>
      <c r="E13" s="29" t="s">
        <v>70</v>
      </c>
      <c r="F13" s="21" t="s">
        <v>766</v>
      </c>
      <c r="G13" s="21" t="s">
        <v>797</v>
      </c>
      <c r="H13" s="21" t="s">
        <v>765</v>
      </c>
    </row>
    <row r="14" spans="1:8" ht="33" customHeight="1" x14ac:dyDescent="0.15">
      <c r="A14" s="27" t="s">
        <v>103</v>
      </c>
      <c r="B14" s="28" t="s">
        <v>104</v>
      </c>
      <c r="C14" s="22" t="s">
        <v>105</v>
      </c>
      <c r="D14" s="22" t="s">
        <v>106</v>
      </c>
      <c r="E14" s="29" t="s">
        <v>70</v>
      </c>
      <c r="F14" s="21" t="s">
        <v>463</v>
      </c>
      <c r="H14" s="21" t="s">
        <v>462</v>
      </c>
    </row>
    <row r="15" spans="1:8" ht="33" customHeight="1" x14ac:dyDescent="0.15">
      <c r="A15" s="27" t="s">
        <v>426</v>
      </c>
      <c r="B15" s="28" t="s">
        <v>8</v>
      </c>
      <c r="C15" s="22" t="s">
        <v>223</v>
      </c>
      <c r="D15" s="22" t="s">
        <v>224</v>
      </c>
      <c r="E15" s="29" t="s">
        <v>70</v>
      </c>
      <c r="F15" s="21" t="s">
        <v>465</v>
      </c>
      <c r="H15" s="21" t="s">
        <v>464</v>
      </c>
    </row>
    <row r="16" spans="1:8" ht="33" customHeight="1" x14ac:dyDescent="0.15">
      <c r="A16" s="27" t="s">
        <v>209</v>
      </c>
      <c r="B16" s="28" t="s">
        <v>107</v>
      </c>
      <c r="C16" s="22" t="s">
        <v>108</v>
      </c>
      <c r="D16" s="22" t="s">
        <v>109</v>
      </c>
      <c r="E16" s="29" t="s">
        <v>70</v>
      </c>
      <c r="F16" s="21" t="s">
        <v>467</v>
      </c>
      <c r="H16" s="21" t="s">
        <v>466</v>
      </c>
    </row>
    <row r="17" spans="1:8" ht="33" customHeight="1" x14ac:dyDescent="0.15">
      <c r="A17" s="27" t="s">
        <v>110</v>
      </c>
      <c r="B17" s="28" t="s">
        <v>111</v>
      </c>
      <c r="C17" s="22" t="s">
        <v>112</v>
      </c>
      <c r="D17" s="22" t="s">
        <v>113</v>
      </c>
      <c r="E17" s="29" t="s">
        <v>70</v>
      </c>
      <c r="F17" s="21" t="s">
        <v>469</v>
      </c>
      <c r="H17" s="21" t="s">
        <v>468</v>
      </c>
    </row>
    <row r="18" spans="1:8" ht="33" customHeight="1" x14ac:dyDescent="0.15">
      <c r="A18" s="27" t="s">
        <v>114</v>
      </c>
      <c r="B18" s="28" t="s">
        <v>115</v>
      </c>
      <c r="C18" s="22" t="s">
        <v>116</v>
      </c>
      <c r="D18" s="22" t="s">
        <v>117</v>
      </c>
      <c r="E18" s="29" t="s">
        <v>70</v>
      </c>
      <c r="F18" s="21" t="s">
        <v>471</v>
      </c>
      <c r="H18" s="21" t="s">
        <v>470</v>
      </c>
    </row>
    <row r="19" spans="1:8" ht="33" customHeight="1" x14ac:dyDescent="0.15">
      <c r="A19" s="27" t="s">
        <v>118</v>
      </c>
      <c r="B19" s="28" t="s">
        <v>119</v>
      </c>
      <c r="C19" s="22" t="s">
        <v>120</v>
      </c>
      <c r="D19" s="22" t="s">
        <v>427</v>
      </c>
      <c r="E19" s="29" t="s">
        <v>70</v>
      </c>
      <c r="F19" s="21" t="s">
        <v>774</v>
      </c>
      <c r="G19" s="21" t="s">
        <v>773</v>
      </c>
      <c r="H19" s="21" t="s">
        <v>472</v>
      </c>
    </row>
    <row r="20" spans="1:8" ht="33" customHeight="1" x14ac:dyDescent="0.15">
      <c r="A20" s="27" t="s">
        <v>121</v>
      </c>
      <c r="B20" s="28" t="s">
        <v>122</v>
      </c>
      <c r="C20" s="22" t="s">
        <v>123</v>
      </c>
      <c r="D20" s="22" t="s">
        <v>124</v>
      </c>
      <c r="E20" s="29" t="s">
        <v>70</v>
      </c>
      <c r="F20" s="21" t="s">
        <v>474</v>
      </c>
      <c r="H20" s="21" t="s">
        <v>473</v>
      </c>
    </row>
    <row r="21" spans="1:8" ht="33" customHeight="1" x14ac:dyDescent="0.15">
      <c r="A21" s="27" t="s">
        <v>125</v>
      </c>
      <c r="B21" s="28" t="s">
        <v>126</v>
      </c>
      <c r="C21" s="22" t="s">
        <v>127</v>
      </c>
      <c r="D21" s="22" t="s">
        <v>128</v>
      </c>
      <c r="E21" s="29" t="s">
        <v>70</v>
      </c>
      <c r="F21" s="21" t="s">
        <v>476</v>
      </c>
      <c r="H21" s="21" t="s">
        <v>475</v>
      </c>
    </row>
    <row r="22" spans="1:8" ht="33" customHeight="1" x14ac:dyDescent="0.15">
      <c r="A22" s="27" t="s">
        <v>129</v>
      </c>
      <c r="B22" s="28" t="s">
        <v>130</v>
      </c>
      <c r="C22" s="22" t="s">
        <v>661</v>
      </c>
      <c r="D22" s="22" t="s">
        <v>662</v>
      </c>
      <c r="E22" s="29" t="s">
        <v>70</v>
      </c>
      <c r="F22" s="21" t="s">
        <v>666</v>
      </c>
      <c r="H22" s="21" t="s">
        <v>665</v>
      </c>
    </row>
    <row r="23" spans="1:8" ht="33" customHeight="1" x14ac:dyDescent="0.15">
      <c r="A23" s="27" t="s">
        <v>131</v>
      </c>
      <c r="B23" s="28" t="s">
        <v>132</v>
      </c>
      <c r="C23" s="22" t="s">
        <v>133</v>
      </c>
      <c r="D23" s="22" t="s">
        <v>134</v>
      </c>
      <c r="E23" s="29" t="s">
        <v>70</v>
      </c>
      <c r="F23" s="21" t="s">
        <v>478</v>
      </c>
      <c r="H23" s="21" t="s">
        <v>477</v>
      </c>
    </row>
    <row r="24" spans="1:8" ht="33" customHeight="1" x14ac:dyDescent="0.15">
      <c r="A24" s="27" t="s">
        <v>135</v>
      </c>
      <c r="B24" s="28" t="s">
        <v>136</v>
      </c>
      <c r="C24" s="22" t="s">
        <v>137</v>
      </c>
      <c r="D24" s="22" t="s">
        <v>138</v>
      </c>
      <c r="E24" s="29" t="s">
        <v>70</v>
      </c>
      <c r="F24" s="21" t="s">
        <v>480</v>
      </c>
      <c r="H24" s="21" t="s">
        <v>479</v>
      </c>
    </row>
    <row r="25" spans="1:8" ht="33" customHeight="1" x14ac:dyDescent="0.15">
      <c r="A25" s="27" t="s">
        <v>139</v>
      </c>
      <c r="B25" s="28" t="s">
        <v>140</v>
      </c>
      <c r="C25" s="22" t="s">
        <v>141</v>
      </c>
      <c r="D25" s="22" t="s">
        <v>142</v>
      </c>
      <c r="E25" s="29" t="s">
        <v>70</v>
      </c>
      <c r="F25" s="21" t="s">
        <v>482</v>
      </c>
      <c r="H25" s="21" t="s">
        <v>481</v>
      </c>
    </row>
    <row r="26" spans="1:8" ht="33" customHeight="1" x14ac:dyDescent="0.15">
      <c r="A26" s="27" t="s">
        <v>143</v>
      </c>
      <c r="B26" s="28" t="s">
        <v>144</v>
      </c>
      <c r="C26" s="22" t="s">
        <v>145</v>
      </c>
      <c r="D26" s="22" t="s">
        <v>615</v>
      </c>
      <c r="E26" s="29" t="s">
        <v>70</v>
      </c>
      <c r="F26" s="21" t="s">
        <v>484</v>
      </c>
      <c r="H26" s="21" t="s">
        <v>483</v>
      </c>
    </row>
    <row r="27" spans="1:8" ht="33" customHeight="1" x14ac:dyDescent="0.15">
      <c r="A27" s="27" t="s">
        <v>146</v>
      </c>
      <c r="B27" s="28" t="s">
        <v>147</v>
      </c>
      <c r="C27" s="22" t="s">
        <v>148</v>
      </c>
      <c r="D27" s="22" t="s">
        <v>149</v>
      </c>
      <c r="E27" s="29" t="s">
        <v>70</v>
      </c>
      <c r="F27" s="21" t="s">
        <v>486</v>
      </c>
      <c r="H27" s="21" t="s">
        <v>485</v>
      </c>
    </row>
    <row r="28" spans="1:8" ht="33" customHeight="1" x14ac:dyDescent="0.15">
      <c r="A28" s="27" t="s">
        <v>150</v>
      </c>
      <c r="B28" s="28" t="s">
        <v>151</v>
      </c>
      <c r="C28" s="22" t="s">
        <v>152</v>
      </c>
      <c r="D28" s="22" t="s">
        <v>153</v>
      </c>
      <c r="E28" s="29" t="s">
        <v>70</v>
      </c>
      <c r="F28" s="21" t="s">
        <v>488</v>
      </c>
      <c r="G28" s="21" t="s">
        <v>425</v>
      </c>
      <c r="H28" s="21" t="s">
        <v>487</v>
      </c>
    </row>
    <row r="29" spans="1:8" ht="33" customHeight="1" x14ac:dyDescent="0.15">
      <c r="A29" s="27" t="s">
        <v>154</v>
      </c>
      <c r="B29" s="28" t="s">
        <v>155</v>
      </c>
      <c r="C29" s="22" t="s">
        <v>156</v>
      </c>
      <c r="D29" s="22" t="s">
        <v>157</v>
      </c>
      <c r="E29" s="29" t="s">
        <v>70</v>
      </c>
      <c r="F29" s="21" t="s">
        <v>490</v>
      </c>
      <c r="H29" s="21" t="s">
        <v>489</v>
      </c>
    </row>
    <row r="30" spans="1:8" ht="33" customHeight="1" x14ac:dyDescent="0.15">
      <c r="A30" s="27" t="s">
        <v>158</v>
      </c>
      <c r="B30" s="28" t="s">
        <v>159</v>
      </c>
      <c r="C30" s="22" t="s">
        <v>160</v>
      </c>
      <c r="D30" s="22" t="s">
        <v>161</v>
      </c>
      <c r="E30" s="29" t="s">
        <v>70</v>
      </c>
      <c r="F30" s="21" t="s">
        <v>492</v>
      </c>
      <c r="H30" s="21" t="s">
        <v>491</v>
      </c>
    </row>
    <row r="31" spans="1:8" ht="33" customHeight="1" x14ac:dyDescent="0.15">
      <c r="A31" s="27" t="s">
        <v>162</v>
      </c>
      <c r="B31" s="28" t="s">
        <v>163</v>
      </c>
      <c r="C31" s="22" t="s">
        <v>164</v>
      </c>
      <c r="D31" s="22" t="s">
        <v>165</v>
      </c>
      <c r="E31" s="29" t="s">
        <v>70</v>
      </c>
      <c r="F31" s="21" t="s">
        <v>494</v>
      </c>
      <c r="H31" s="21" t="s">
        <v>493</v>
      </c>
    </row>
    <row r="32" spans="1:8" ht="33" customHeight="1" x14ac:dyDescent="0.15">
      <c r="A32" s="27" t="s">
        <v>428</v>
      </c>
      <c r="B32" s="28" t="s">
        <v>166</v>
      </c>
      <c r="C32" s="22" t="s">
        <v>167</v>
      </c>
      <c r="D32" s="22" t="s">
        <v>168</v>
      </c>
      <c r="E32" s="29" t="s">
        <v>70</v>
      </c>
      <c r="F32" s="21" t="s">
        <v>496</v>
      </c>
      <c r="H32" s="21" t="s">
        <v>495</v>
      </c>
    </row>
    <row r="33" spans="1:8" ht="33" customHeight="1" x14ac:dyDescent="0.15">
      <c r="A33" s="27" t="s">
        <v>169</v>
      </c>
      <c r="B33" s="28" t="s">
        <v>170</v>
      </c>
      <c r="C33" s="22" t="s">
        <v>171</v>
      </c>
      <c r="D33" s="22" t="s">
        <v>172</v>
      </c>
      <c r="E33" s="29" t="s">
        <v>70</v>
      </c>
      <c r="F33" s="21" t="s">
        <v>498</v>
      </c>
      <c r="H33" s="21" t="s">
        <v>497</v>
      </c>
    </row>
    <row r="34" spans="1:8" ht="33" customHeight="1" x14ac:dyDescent="0.15">
      <c r="A34" s="27" t="s">
        <v>173</v>
      </c>
      <c r="B34" s="28" t="s">
        <v>174</v>
      </c>
      <c r="C34" s="22" t="s">
        <v>721</v>
      </c>
      <c r="D34" s="22" t="s">
        <v>722</v>
      </c>
      <c r="E34" s="29" t="s">
        <v>70</v>
      </c>
      <c r="F34" s="21" t="s">
        <v>724</v>
      </c>
      <c r="H34" s="21" t="s">
        <v>723</v>
      </c>
    </row>
    <row r="35" spans="1:8" ht="33" customHeight="1" x14ac:dyDescent="0.15">
      <c r="A35" s="27" t="s">
        <v>175</v>
      </c>
      <c r="B35" s="28" t="s">
        <v>176</v>
      </c>
      <c r="C35" s="22" t="s">
        <v>177</v>
      </c>
      <c r="D35" s="22" t="s">
        <v>178</v>
      </c>
      <c r="E35" s="29" t="s">
        <v>70</v>
      </c>
      <c r="F35" s="21" t="s">
        <v>500</v>
      </c>
      <c r="H35" s="21" t="s">
        <v>499</v>
      </c>
    </row>
    <row r="36" spans="1:8" ht="33" customHeight="1" x14ac:dyDescent="0.15">
      <c r="A36" s="27" t="s">
        <v>179</v>
      </c>
      <c r="B36" s="28" t="s">
        <v>180</v>
      </c>
      <c r="C36" s="22" t="s">
        <v>181</v>
      </c>
      <c r="D36" s="22" t="s">
        <v>182</v>
      </c>
      <c r="E36" s="29" t="s">
        <v>70</v>
      </c>
      <c r="F36" s="21" t="s">
        <v>502</v>
      </c>
      <c r="H36" s="21" t="s">
        <v>501</v>
      </c>
    </row>
    <row r="37" spans="1:8" ht="33" customHeight="1" x14ac:dyDescent="0.15">
      <c r="A37" s="27" t="s">
        <v>183</v>
      </c>
      <c r="B37" s="28" t="s">
        <v>184</v>
      </c>
      <c r="C37" s="22" t="s">
        <v>185</v>
      </c>
      <c r="D37" s="22" t="s">
        <v>186</v>
      </c>
      <c r="E37" s="29" t="s">
        <v>70</v>
      </c>
      <c r="F37" s="21" t="s">
        <v>504</v>
      </c>
      <c r="H37" s="21" t="s">
        <v>503</v>
      </c>
    </row>
    <row r="38" spans="1:8" ht="33" customHeight="1" x14ac:dyDescent="0.15">
      <c r="A38" s="27" t="s">
        <v>187</v>
      </c>
      <c r="B38" s="28" t="s">
        <v>188</v>
      </c>
      <c r="C38" s="22" t="s">
        <v>189</v>
      </c>
      <c r="D38" s="22" t="s">
        <v>190</v>
      </c>
      <c r="E38" s="29" t="s">
        <v>70</v>
      </c>
      <c r="F38" s="21" t="s">
        <v>506</v>
      </c>
      <c r="H38" s="21" t="s">
        <v>505</v>
      </c>
    </row>
    <row r="39" spans="1:8" ht="33" customHeight="1" x14ac:dyDescent="0.15">
      <c r="A39" s="27" t="s">
        <v>191</v>
      </c>
      <c r="B39" s="28" t="s">
        <v>192</v>
      </c>
      <c r="C39" s="22" t="s">
        <v>193</v>
      </c>
      <c r="D39" s="22" t="s">
        <v>194</v>
      </c>
      <c r="E39" s="29" t="s">
        <v>70</v>
      </c>
      <c r="F39" s="21" t="s">
        <v>508</v>
      </c>
      <c r="H39" s="21" t="s">
        <v>507</v>
      </c>
    </row>
    <row r="40" spans="1:8" ht="33" customHeight="1" x14ac:dyDescent="0.15">
      <c r="A40" s="30" t="s">
        <v>195</v>
      </c>
      <c r="B40" s="28" t="s">
        <v>196</v>
      </c>
      <c r="C40" s="22" t="s">
        <v>197</v>
      </c>
      <c r="D40" s="22" t="s">
        <v>198</v>
      </c>
      <c r="E40" s="29" t="s">
        <v>70</v>
      </c>
      <c r="F40" s="21" t="s">
        <v>510</v>
      </c>
      <c r="H40" s="21" t="s">
        <v>509</v>
      </c>
    </row>
    <row r="41" spans="1:8" ht="33" customHeight="1" x14ac:dyDescent="0.15">
      <c r="A41" s="30" t="s">
        <v>429</v>
      </c>
      <c r="B41" s="28" t="s">
        <v>430</v>
      </c>
      <c r="C41" s="22" t="s">
        <v>199</v>
      </c>
      <c r="D41" s="22" t="s">
        <v>200</v>
      </c>
      <c r="E41" s="29" t="s">
        <v>70</v>
      </c>
      <c r="F41" s="21" t="s">
        <v>512</v>
      </c>
      <c r="H41" s="21" t="s">
        <v>511</v>
      </c>
    </row>
    <row r="42" spans="1:8" ht="33" customHeight="1" x14ac:dyDescent="0.15">
      <c r="A42" s="27" t="s">
        <v>201</v>
      </c>
      <c r="B42" s="28" t="s">
        <v>202</v>
      </c>
      <c r="C42" s="22" t="s">
        <v>203</v>
      </c>
      <c r="D42" s="22" t="s">
        <v>204</v>
      </c>
      <c r="E42" s="29" t="s">
        <v>70</v>
      </c>
      <c r="F42" s="21" t="s">
        <v>514</v>
      </c>
      <c r="H42" s="21" t="s">
        <v>513</v>
      </c>
    </row>
    <row r="43" spans="1:8" ht="33" customHeight="1" x14ac:dyDescent="0.15">
      <c r="A43" s="27" t="s">
        <v>205</v>
      </c>
      <c r="B43" s="28" t="s">
        <v>206</v>
      </c>
      <c r="C43" s="22" t="s">
        <v>207</v>
      </c>
      <c r="D43" s="22" t="s">
        <v>208</v>
      </c>
      <c r="E43" s="29" t="s">
        <v>70</v>
      </c>
      <c r="F43" s="21" t="s">
        <v>516</v>
      </c>
      <c r="H43" s="21" t="s">
        <v>515</v>
      </c>
    </row>
    <row r="44" spans="1:8" ht="33" customHeight="1" x14ac:dyDescent="0.15">
      <c r="A44" s="27" t="s">
        <v>211</v>
      </c>
      <c r="B44" s="28" t="s">
        <v>212</v>
      </c>
      <c r="C44" s="22" t="s">
        <v>213</v>
      </c>
      <c r="D44" s="22" t="s">
        <v>214</v>
      </c>
      <c r="E44" s="29" t="s">
        <v>70</v>
      </c>
      <c r="F44" s="21" t="s">
        <v>518</v>
      </c>
      <c r="H44" s="21" t="s">
        <v>517</v>
      </c>
    </row>
    <row r="45" spans="1:8" ht="33" customHeight="1" x14ac:dyDescent="0.15">
      <c r="A45" s="27" t="s">
        <v>219</v>
      </c>
      <c r="B45" s="28" t="s">
        <v>215</v>
      </c>
      <c r="C45" s="22" t="s">
        <v>216</v>
      </c>
      <c r="D45" s="22" t="s">
        <v>217</v>
      </c>
      <c r="E45" s="29" t="s">
        <v>70</v>
      </c>
      <c r="F45" s="21" t="s">
        <v>520</v>
      </c>
      <c r="H45" s="21" t="s">
        <v>519</v>
      </c>
    </row>
    <row r="46" spans="1:8" ht="33" customHeight="1" x14ac:dyDescent="0.15">
      <c r="A46" s="27" t="s">
        <v>225</v>
      </c>
      <c r="B46" s="28" t="s">
        <v>220</v>
      </c>
      <c r="C46" s="22" t="s">
        <v>221</v>
      </c>
      <c r="D46" s="22" t="s">
        <v>222</v>
      </c>
      <c r="E46" s="29" t="s">
        <v>70</v>
      </c>
      <c r="F46" s="21" t="s">
        <v>522</v>
      </c>
      <c r="H46" s="21" t="s">
        <v>521</v>
      </c>
    </row>
    <row r="47" spans="1:8" ht="33" customHeight="1" x14ac:dyDescent="0.15">
      <c r="A47" s="27" t="s">
        <v>226</v>
      </c>
      <c r="B47" s="28" t="s">
        <v>227</v>
      </c>
      <c r="C47" s="22" t="s">
        <v>228</v>
      </c>
      <c r="D47" s="22" t="s">
        <v>229</v>
      </c>
      <c r="E47" s="29" t="s">
        <v>70</v>
      </c>
      <c r="F47" s="21" t="s">
        <v>524</v>
      </c>
      <c r="H47" s="21" t="s">
        <v>523</v>
      </c>
    </row>
    <row r="48" spans="1:8" ht="33" customHeight="1" x14ac:dyDescent="0.15">
      <c r="A48" s="27" t="s">
        <v>230</v>
      </c>
      <c r="B48" s="28" t="s">
        <v>231</v>
      </c>
      <c r="C48" s="22" t="s">
        <v>232</v>
      </c>
      <c r="D48" s="22" t="s">
        <v>233</v>
      </c>
      <c r="E48" s="29" t="s">
        <v>70</v>
      </c>
      <c r="F48" s="21" t="s">
        <v>526</v>
      </c>
      <c r="H48" s="21" t="s">
        <v>525</v>
      </c>
    </row>
    <row r="49" spans="1:8" ht="33" customHeight="1" x14ac:dyDescent="0.15">
      <c r="A49" s="27" t="s">
        <v>234</v>
      </c>
      <c r="B49" s="28" t="s">
        <v>235</v>
      </c>
      <c r="C49" s="22" t="s">
        <v>236</v>
      </c>
      <c r="D49" s="22" t="s">
        <v>237</v>
      </c>
      <c r="E49" s="29" t="s">
        <v>70</v>
      </c>
      <c r="F49" s="21" t="s">
        <v>528</v>
      </c>
      <c r="H49" s="21" t="s">
        <v>527</v>
      </c>
    </row>
    <row r="50" spans="1:8" ht="33" customHeight="1" x14ac:dyDescent="0.15">
      <c r="A50" s="27" t="s">
        <v>242</v>
      </c>
      <c r="B50" s="28" t="s">
        <v>243</v>
      </c>
      <c r="C50" s="22" t="s">
        <v>244</v>
      </c>
      <c r="D50" s="22" t="s">
        <v>245</v>
      </c>
      <c r="E50" s="29" t="s">
        <v>70</v>
      </c>
      <c r="F50" s="21" t="s">
        <v>530</v>
      </c>
      <c r="H50" s="21" t="s">
        <v>529</v>
      </c>
    </row>
    <row r="51" spans="1:8" ht="33" customHeight="1" x14ac:dyDescent="0.15">
      <c r="A51" s="27" t="s">
        <v>247</v>
      </c>
      <c r="B51" s="28" t="s">
        <v>248</v>
      </c>
      <c r="C51" s="22" t="s">
        <v>249</v>
      </c>
      <c r="D51" s="22" t="s">
        <v>246</v>
      </c>
      <c r="E51" s="29" t="s">
        <v>70</v>
      </c>
      <c r="F51" s="21" t="s">
        <v>532</v>
      </c>
      <c r="H51" s="21" t="s">
        <v>531</v>
      </c>
    </row>
    <row r="52" spans="1:8" ht="33" customHeight="1" x14ac:dyDescent="0.15">
      <c r="A52" s="27" t="s">
        <v>431</v>
      </c>
      <c r="B52" s="28" t="s">
        <v>432</v>
      </c>
      <c r="C52" s="22" t="s">
        <v>250</v>
      </c>
      <c r="D52" s="22" t="s">
        <v>251</v>
      </c>
      <c r="E52" s="29" t="s">
        <v>70</v>
      </c>
      <c r="F52" s="21" t="s">
        <v>534</v>
      </c>
      <c r="H52" s="21" t="s">
        <v>533</v>
      </c>
    </row>
    <row r="53" spans="1:8" ht="33" customHeight="1" x14ac:dyDescent="0.15">
      <c r="A53" s="27" t="s">
        <v>252</v>
      </c>
      <c r="B53" s="28" t="s">
        <v>433</v>
      </c>
      <c r="C53" s="22" t="s">
        <v>253</v>
      </c>
      <c r="D53" s="22" t="s">
        <v>254</v>
      </c>
      <c r="E53" s="29" t="s">
        <v>70</v>
      </c>
      <c r="F53" s="21" t="s">
        <v>536</v>
      </c>
      <c r="H53" s="21" t="s">
        <v>535</v>
      </c>
    </row>
    <row r="54" spans="1:8" ht="33" customHeight="1" x14ac:dyDescent="0.15">
      <c r="A54" s="27" t="s">
        <v>259</v>
      </c>
      <c r="B54" s="28" t="s">
        <v>260</v>
      </c>
      <c r="C54" s="22" t="s">
        <v>261</v>
      </c>
      <c r="D54" s="22" t="s">
        <v>262</v>
      </c>
      <c r="E54" s="29" t="s">
        <v>70</v>
      </c>
      <c r="F54" s="21" t="s">
        <v>538</v>
      </c>
      <c r="H54" s="21" t="s">
        <v>537</v>
      </c>
    </row>
    <row r="55" spans="1:8" ht="33" customHeight="1" x14ac:dyDescent="0.15">
      <c r="A55" s="27" t="s">
        <v>255</v>
      </c>
      <c r="B55" s="28" t="s">
        <v>258</v>
      </c>
      <c r="C55" s="22" t="s">
        <v>256</v>
      </c>
      <c r="D55" s="22" t="s">
        <v>257</v>
      </c>
      <c r="E55" s="29" t="s">
        <v>70</v>
      </c>
      <c r="F55" s="21" t="s">
        <v>540</v>
      </c>
      <c r="H55" s="21" t="s">
        <v>539</v>
      </c>
    </row>
    <row r="56" spans="1:8" ht="33" customHeight="1" x14ac:dyDescent="0.15">
      <c r="A56" s="27" t="s">
        <v>263</v>
      </c>
      <c r="B56" s="28" t="s">
        <v>264</v>
      </c>
      <c r="C56" s="22" t="s">
        <v>265</v>
      </c>
      <c r="D56" s="22" t="s">
        <v>266</v>
      </c>
      <c r="E56" s="29" t="s">
        <v>70</v>
      </c>
      <c r="F56" s="21" t="s">
        <v>542</v>
      </c>
      <c r="H56" s="21" t="s">
        <v>541</v>
      </c>
    </row>
    <row r="57" spans="1:8" ht="33" customHeight="1" x14ac:dyDescent="0.15">
      <c r="A57" s="27" t="s">
        <v>268</v>
      </c>
      <c r="B57" s="28" t="s">
        <v>269</v>
      </c>
      <c r="C57" s="22" t="s">
        <v>270</v>
      </c>
      <c r="D57" s="22" t="s">
        <v>271</v>
      </c>
      <c r="E57" s="29" t="s">
        <v>70</v>
      </c>
      <c r="F57" s="21" t="s">
        <v>544</v>
      </c>
      <c r="H57" s="21" t="s">
        <v>543</v>
      </c>
    </row>
    <row r="58" spans="1:8" ht="33" customHeight="1" x14ac:dyDescent="0.15">
      <c r="A58" s="27" t="s">
        <v>272</v>
      </c>
      <c r="B58" s="28" t="s">
        <v>273</v>
      </c>
      <c r="C58" s="22" t="s">
        <v>755</v>
      </c>
      <c r="D58" s="22" t="s">
        <v>756</v>
      </c>
      <c r="E58" s="29" t="s">
        <v>70</v>
      </c>
      <c r="F58" s="21" t="s">
        <v>768</v>
      </c>
      <c r="H58" s="21" t="s">
        <v>767</v>
      </c>
    </row>
    <row r="59" spans="1:8" ht="33" customHeight="1" x14ac:dyDescent="0.15">
      <c r="A59" s="27" t="s">
        <v>277</v>
      </c>
      <c r="B59" s="28" t="s">
        <v>274</v>
      </c>
      <c r="C59" s="22" t="s">
        <v>275</v>
      </c>
      <c r="D59" s="22" t="s">
        <v>276</v>
      </c>
      <c r="E59" s="29" t="s">
        <v>70</v>
      </c>
      <c r="F59" s="21" t="s">
        <v>546</v>
      </c>
      <c r="H59" s="21" t="s">
        <v>545</v>
      </c>
    </row>
    <row r="60" spans="1:8" ht="33" customHeight="1" x14ac:dyDescent="0.15">
      <c r="A60" s="27" t="s">
        <v>278</v>
      </c>
      <c r="B60" s="28" t="s">
        <v>279</v>
      </c>
      <c r="C60" s="22" t="s">
        <v>280</v>
      </c>
      <c r="D60" s="22" t="s">
        <v>281</v>
      </c>
      <c r="E60" s="29" t="s">
        <v>70</v>
      </c>
      <c r="F60" s="21" t="s">
        <v>548</v>
      </c>
      <c r="H60" s="21" t="s">
        <v>547</v>
      </c>
    </row>
    <row r="61" spans="1:8" ht="33" customHeight="1" x14ac:dyDescent="0.15">
      <c r="A61" s="27" t="s">
        <v>286</v>
      </c>
      <c r="B61" s="28" t="s">
        <v>287</v>
      </c>
      <c r="C61" s="22" t="s">
        <v>288</v>
      </c>
      <c r="D61" s="22" t="s">
        <v>289</v>
      </c>
      <c r="E61" s="29" t="s">
        <v>70</v>
      </c>
      <c r="F61" s="21" t="s">
        <v>550</v>
      </c>
      <c r="H61" s="21" t="s">
        <v>549</v>
      </c>
    </row>
    <row r="62" spans="1:8" ht="33" customHeight="1" x14ac:dyDescent="0.15">
      <c r="A62" s="27" t="s">
        <v>290</v>
      </c>
      <c r="B62" s="28" t="s">
        <v>291</v>
      </c>
      <c r="C62" s="22" t="s">
        <v>292</v>
      </c>
      <c r="D62" s="22" t="s">
        <v>293</v>
      </c>
      <c r="E62" s="29" t="s">
        <v>70</v>
      </c>
      <c r="F62" s="21" t="s">
        <v>552</v>
      </c>
      <c r="H62" s="21" t="s">
        <v>551</v>
      </c>
    </row>
    <row r="63" spans="1:8" ht="33" customHeight="1" x14ac:dyDescent="0.15">
      <c r="A63" s="27" t="s">
        <v>434</v>
      </c>
      <c r="B63" s="28" t="s">
        <v>307</v>
      </c>
      <c r="C63" s="22" t="s">
        <v>308</v>
      </c>
      <c r="D63" s="22" t="s">
        <v>309</v>
      </c>
      <c r="E63" s="29" t="s">
        <v>70</v>
      </c>
      <c r="F63" s="21" t="s">
        <v>554</v>
      </c>
      <c r="H63" s="21" t="s">
        <v>553</v>
      </c>
    </row>
    <row r="64" spans="1:8" ht="66" customHeight="1" x14ac:dyDescent="0.15">
      <c r="A64" s="27" t="s">
        <v>294</v>
      </c>
      <c r="B64" s="28" t="s">
        <v>295</v>
      </c>
      <c r="C64" s="22" t="s">
        <v>296</v>
      </c>
      <c r="D64" s="22" t="s">
        <v>297</v>
      </c>
      <c r="E64" s="29" t="s">
        <v>70</v>
      </c>
      <c r="F64" s="21" t="s">
        <v>556</v>
      </c>
      <c r="H64" s="21" t="s">
        <v>555</v>
      </c>
    </row>
    <row r="65" spans="1:8" ht="33" customHeight="1" x14ac:dyDescent="0.15">
      <c r="A65" s="27" t="s">
        <v>298</v>
      </c>
      <c r="B65" s="28" t="s">
        <v>299</v>
      </c>
      <c r="C65" s="22" t="s">
        <v>300</v>
      </c>
      <c r="D65" s="22" t="s">
        <v>301</v>
      </c>
      <c r="E65" s="29" t="s">
        <v>70</v>
      </c>
      <c r="F65" s="21" t="s">
        <v>558</v>
      </c>
      <c r="H65" s="21" t="s">
        <v>557</v>
      </c>
    </row>
    <row r="66" spans="1:8" ht="33" customHeight="1" x14ac:dyDescent="0.15">
      <c r="A66" s="22" t="s">
        <v>616</v>
      </c>
      <c r="B66" s="28" t="s">
        <v>626</v>
      </c>
      <c r="C66" s="22" t="s">
        <v>617</v>
      </c>
      <c r="D66" s="22" t="s">
        <v>302</v>
      </c>
      <c r="E66" s="29" t="s">
        <v>70</v>
      </c>
      <c r="F66" s="21" t="s">
        <v>614</v>
      </c>
      <c r="H66" s="21" t="s">
        <v>613</v>
      </c>
    </row>
    <row r="67" spans="1:8" ht="33" customHeight="1" x14ac:dyDescent="0.15">
      <c r="A67" s="27" t="s">
        <v>305</v>
      </c>
      <c r="B67" s="28" t="s">
        <v>306</v>
      </c>
      <c r="C67" s="22" t="s">
        <v>303</v>
      </c>
      <c r="D67" s="22" t="s">
        <v>304</v>
      </c>
      <c r="E67" s="29" t="s">
        <v>70</v>
      </c>
      <c r="F67" s="21" t="s">
        <v>560</v>
      </c>
      <c r="H67" s="21" t="s">
        <v>559</v>
      </c>
    </row>
    <row r="68" spans="1:8" ht="33" customHeight="1" x14ac:dyDescent="0.15">
      <c r="A68" s="22" t="s">
        <v>312</v>
      </c>
      <c r="B68" s="28" t="s">
        <v>313</v>
      </c>
      <c r="C68" s="22" t="s">
        <v>314</v>
      </c>
      <c r="D68" s="22" t="s">
        <v>315</v>
      </c>
      <c r="E68" s="29" t="s">
        <v>70</v>
      </c>
      <c r="F68" s="21" t="s">
        <v>562</v>
      </c>
      <c r="H68" s="21" t="s">
        <v>561</v>
      </c>
    </row>
    <row r="69" spans="1:8" ht="33" customHeight="1" x14ac:dyDescent="0.15">
      <c r="A69" s="27" t="s">
        <v>435</v>
      </c>
      <c r="B69" s="28" t="s">
        <v>316</v>
      </c>
      <c r="C69" s="22" t="s">
        <v>317</v>
      </c>
      <c r="D69" s="22" t="s">
        <v>318</v>
      </c>
      <c r="E69" s="29" t="s">
        <v>70</v>
      </c>
      <c r="F69" s="21" t="s">
        <v>564</v>
      </c>
      <c r="H69" s="21" t="s">
        <v>563</v>
      </c>
    </row>
    <row r="70" spans="1:8" ht="33" customHeight="1" x14ac:dyDescent="0.15">
      <c r="A70" s="22" t="s">
        <v>319</v>
      </c>
      <c r="B70" s="28" t="s">
        <v>320</v>
      </c>
      <c r="C70" s="22" t="s">
        <v>321</v>
      </c>
      <c r="D70" s="22" t="s">
        <v>267</v>
      </c>
      <c r="E70" s="29" t="s">
        <v>70</v>
      </c>
      <c r="F70" s="21" t="s">
        <v>566</v>
      </c>
      <c r="H70" s="21" t="s">
        <v>565</v>
      </c>
    </row>
    <row r="71" spans="1:8" ht="33" customHeight="1" x14ac:dyDescent="0.15">
      <c r="A71" s="22" t="s">
        <v>378</v>
      </c>
      <c r="B71" s="28" t="s">
        <v>379</v>
      </c>
      <c r="C71" s="22" t="s">
        <v>377</v>
      </c>
      <c r="D71" s="22" t="s">
        <v>380</v>
      </c>
      <c r="E71" s="29" t="s">
        <v>70</v>
      </c>
      <c r="F71" s="21" t="s">
        <v>568</v>
      </c>
      <c r="H71" s="21" t="s">
        <v>567</v>
      </c>
    </row>
    <row r="72" spans="1:8" ht="33" customHeight="1" x14ac:dyDescent="0.15">
      <c r="A72" s="22" t="s">
        <v>322</v>
      </c>
      <c r="B72" s="28" t="s">
        <v>323</v>
      </c>
      <c r="C72" s="22" t="s">
        <v>324</v>
      </c>
      <c r="D72" s="22" t="s">
        <v>325</v>
      </c>
      <c r="E72" s="29" t="s">
        <v>70</v>
      </c>
      <c r="F72" s="21" t="s">
        <v>570</v>
      </c>
      <c r="H72" s="21" t="s">
        <v>569</v>
      </c>
    </row>
    <row r="73" spans="1:8" ht="33" customHeight="1" x14ac:dyDescent="0.15">
      <c r="A73" s="22" t="s">
        <v>326</v>
      </c>
      <c r="B73" s="28" t="s">
        <v>327</v>
      </c>
      <c r="C73" s="22" t="s">
        <v>328</v>
      </c>
      <c r="D73" s="22" t="s">
        <v>329</v>
      </c>
      <c r="E73" s="29" t="s">
        <v>70</v>
      </c>
      <c r="F73" s="21" t="s">
        <v>572</v>
      </c>
      <c r="H73" s="21" t="s">
        <v>571</v>
      </c>
    </row>
    <row r="74" spans="1:8" ht="33" customHeight="1" x14ac:dyDescent="0.15">
      <c r="A74" s="22" t="s">
        <v>330</v>
      </c>
      <c r="B74" s="28" t="s">
        <v>331</v>
      </c>
      <c r="C74" s="22" t="s">
        <v>332</v>
      </c>
      <c r="D74" s="22" t="s">
        <v>333</v>
      </c>
      <c r="E74" s="29" t="s">
        <v>334</v>
      </c>
      <c r="F74" s="21" t="s">
        <v>574</v>
      </c>
      <c r="G74" s="21" t="s">
        <v>335</v>
      </c>
      <c r="H74" s="21" t="s">
        <v>573</v>
      </c>
    </row>
    <row r="75" spans="1:8" ht="33" customHeight="1" x14ac:dyDescent="0.15">
      <c r="A75" s="22" t="s">
        <v>336</v>
      </c>
      <c r="B75" s="28" t="s">
        <v>337</v>
      </c>
      <c r="C75" s="22" t="s">
        <v>338</v>
      </c>
      <c r="D75" s="22" t="s">
        <v>339</v>
      </c>
      <c r="E75" s="29" t="s">
        <v>70</v>
      </c>
      <c r="F75" s="21" t="s">
        <v>576</v>
      </c>
      <c r="H75" s="21" t="s">
        <v>575</v>
      </c>
    </row>
    <row r="76" spans="1:8" ht="33" customHeight="1" x14ac:dyDescent="0.15">
      <c r="A76" s="22" t="s">
        <v>340</v>
      </c>
      <c r="B76" s="28" t="s">
        <v>341</v>
      </c>
      <c r="C76" s="22" t="s">
        <v>342</v>
      </c>
      <c r="D76" s="22" t="s">
        <v>343</v>
      </c>
      <c r="E76" s="29" t="s">
        <v>70</v>
      </c>
      <c r="F76" s="21" t="s">
        <v>578</v>
      </c>
      <c r="G76" s="21" t="s">
        <v>352</v>
      </c>
      <c r="H76" s="21" t="s">
        <v>577</v>
      </c>
    </row>
    <row r="77" spans="1:8" ht="33" customHeight="1" x14ac:dyDescent="0.15">
      <c r="A77" s="22" t="s">
        <v>344</v>
      </c>
      <c r="B77" s="28" t="s">
        <v>345</v>
      </c>
      <c r="C77" s="22" t="s">
        <v>346</v>
      </c>
      <c r="D77" s="22" t="s">
        <v>347</v>
      </c>
      <c r="E77" s="29" t="s">
        <v>70</v>
      </c>
      <c r="F77" s="21" t="s">
        <v>580</v>
      </c>
      <c r="H77" s="21" t="s">
        <v>579</v>
      </c>
    </row>
    <row r="78" spans="1:8" ht="33" customHeight="1" x14ac:dyDescent="0.15">
      <c r="A78" s="22" t="s">
        <v>348</v>
      </c>
      <c r="B78" s="28" t="s">
        <v>349</v>
      </c>
      <c r="C78" s="22" t="s">
        <v>350</v>
      </c>
      <c r="D78" s="22" t="s">
        <v>351</v>
      </c>
      <c r="E78" s="29" t="s">
        <v>70</v>
      </c>
      <c r="F78" s="21" t="s">
        <v>582</v>
      </c>
      <c r="H78" s="21" t="s">
        <v>581</v>
      </c>
    </row>
    <row r="79" spans="1:8" ht="33" customHeight="1" x14ac:dyDescent="0.15">
      <c r="A79" s="22" t="s">
        <v>353</v>
      </c>
      <c r="B79" s="28" t="s">
        <v>354</v>
      </c>
      <c r="C79" s="22" t="s">
        <v>355</v>
      </c>
      <c r="D79" s="22" t="s">
        <v>356</v>
      </c>
      <c r="E79" s="29" t="s">
        <v>70</v>
      </c>
      <c r="F79" s="21" t="s">
        <v>584</v>
      </c>
      <c r="H79" s="21" t="s">
        <v>583</v>
      </c>
    </row>
    <row r="80" spans="1:8" ht="33" customHeight="1" x14ac:dyDescent="0.15">
      <c r="A80" s="22" t="s">
        <v>357</v>
      </c>
      <c r="B80" s="28" t="s">
        <v>358</v>
      </c>
      <c r="C80" s="22" t="s">
        <v>359</v>
      </c>
      <c r="D80" s="22" t="s">
        <v>360</v>
      </c>
      <c r="E80" s="29" t="s">
        <v>70</v>
      </c>
      <c r="F80" s="21" t="s">
        <v>586</v>
      </c>
      <c r="H80" s="21" t="s">
        <v>585</v>
      </c>
    </row>
    <row r="81" spans="1:8" ht="33" customHeight="1" x14ac:dyDescent="0.15">
      <c r="A81" s="22" t="s">
        <v>361</v>
      </c>
      <c r="B81" s="28" t="s">
        <v>362</v>
      </c>
      <c r="C81" s="22" t="s">
        <v>363</v>
      </c>
      <c r="D81" s="22" t="s">
        <v>364</v>
      </c>
      <c r="E81" s="29" t="s">
        <v>70</v>
      </c>
      <c r="F81" s="21" t="s">
        <v>588</v>
      </c>
      <c r="H81" s="21" t="s">
        <v>587</v>
      </c>
    </row>
    <row r="82" spans="1:8" ht="33" customHeight="1" x14ac:dyDescent="0.15">
      <c r="A82" s="22" t="s">
        <v>365</v>
      </c>
      <c r="B82" s="28" t="s">
        <v>366</v>
      </c>
      <c r="C82" s="22" t="s">
        <v>367</v>
      </c>
      <c r="D82" s="22" t="s">
        <v>368</v>
      </c>
      <c r="E82" s="29" t="s">
        <v>70</v>
      </c>
      <c r="F82" s="21" t="s">
        <v>708</v>
      </c>
      <c r="G82" s="21" t="s">
        <v>798</v>
      </c>
      <c r="H82" s="21" t="s">
        <v>589</v>
      </c>
    </row>
    <row r="83" spans="1:8" ht="33" customHeight="1" x14ac:dyDescent="0.15">
      <c r="A83" s="22" t="s">
        <v>369</v>
      </c>
      <c r="B83" s="28" t="s">
        <v>370</v>
      </c>
      <c r="C83" s="22" t="s">
        <v>371</v>
      </c>
      <c r="D83" s="22" t="s">
        <v>372</v>
      </c>
      <c r="E83" s="29" t="s">
        <v>70</v>
      </c>
      <c r="F83" s="21" t="s">
        <v>591</v>
      </c>
      <c r="H83" s="21" t="s">
        <v>590</v>
      </c>
    </row>
    <row r="84" spans="1:8" ht="33" customHeight="1" x14ac:dyDescent="0.15">
      <c r="A84" s="22" t="s">
        <v>373</v>
      </c>
      <c r="B84" s="28" t="s">
        <v>374</v>
      </c>
      <c r="C84" s="22" t="s">
        <v>375</v>
      </c>
      <c r="D84" s="22" t="s">
        <v>376</v>
      </c>
      <c r="E84" s="29" t="s">
        <v>70</v>
      </c>
      <c r="F84" s="21" t="s">
        <v>593</v>
      </c>
      <c r="H84" s="21" t="s">
        <v>592</v>
      </c>
    </row>
    <row r="85" spans="1:8" ht="33" customHeight="1" x14ac:dyDescent="0.15">
      <c r="A85" s="22" t="s">
        <v>385</v>
      </c>
      <c r="B85" s="28" t="s">
        <v>386</v>
      </c>
      <c r="C85" s="22" t="s">
        <v>387</v>
      </c>
      <c r="D85" s="22" t="s">
        <v>388</v>
      </c>
      <c r="E85" s="29" t="s">
        <v>70</v>
      </c>
      <c r="F85" s="21" t="s">
        <v>595</v>
      </c>
      <c r="H85" s="21" t="s">
        <v>594</v>
      </c>
    </row>
    <row r="86" spans="1:8" ht="33" customHeight="1" x14ac:dyDescent="0.15">
      <c r="A86" s="22" t="s">
        <v>381</v>
      </c>
      <c r="B86" s="28" t="s">
        <v>382</v>
      </c>
      <c r="C86" s="22" t="s">
        <v>383</v>
      </c>
      <c r="D86" s="22" t="s">
        <v>384</v>
      </c>
      <c r="E86" s="29" t="s">
        <v>70</v>
      </c>
      <c r="F86" s="21" t="s">
        <v>597</v>
      </c>
      <c r="H86" s="21" t="s">
        <v>596</v>
      </c>
    </row>
    <row r="87" spans="1:8" ht="33" customHeight="1" x14ac:dyDescent="0.15">
      <c r="A87" s="22" t="s">
        <v>389</v>
      </c>
      <c r="B87" s="28" t="s">
        <v>390</v>
      </c>
      <c r="C87" s="22" t="s">
        <v>391</v>
      </c>
      <c r="D87" s="22" t="s">
        <v>392</v>
      </c>
      <c r="E87" s="29" t="s">
        <v>70</v>
      </c>
      <c r="F87" s="21" t="s">
        <v>599</v>
      </c>
      <c r="H87" s="21" t="s">
        <v>598</v>
      </c>
    </row>
    <row r="88" spans="1:8" ht="33" customHeight="1" x14ac:dyDescent="0.15">
      <c r="A88" s="22" t="s">
        <v>393</v>
      </c>
      <c r="B88" s="28" t="s">
        <v>394</v>
      </c>
      <c r="C88" s="22" t="s">
        <v>395</v>
      </c>
      <c r="D88" s="22" t="s">
        <v>396</v>
      </c>
      <c r="E88" s="29" t="s">
        <v>70</v>
      </c>
      <c r="F88" s="21" t="s">
        <v>601</v>
      </c>
      <c r="H88" s="21" t="s">
        <v>600</v>
      </c>
    </row>
    <row r="89" spans="1:8" ht="33" customHeight="1" x14ac:dyDescent="0.15">
      <c r="A89" s="22" t="s">
        <v>397</v>
      </c>
      <c r="B89" s="28" t="s">
        <v>398</v>
      </c>
      <c r="C89" s="22" t="s">
        <v>399</v>
      </c>
      <c r="D89" s="22" t="s">
        <v>400</v>
      </c>
      <c r="E89" s="29" t="s">
        <v>70</v>
      </c>
      <c r="F89" s="21" t="s">
        <v>668</v>
      </c>
      <c r="H89" s="21" t="s">
        <v>667</v>
      </c>
    </row>
    <row r="90" spans="1:8" ht="33" customHeight="1" x14ac:dyDescent="0.15">
      <c r="A90" s="22" t="s">
        <v>401</v>
      </c>
      <c r="B90" s="28" t="s">
        <v>402</v>
      </c>
      <c r="C90" s="22" t="s">
        <v>403</v>
      </c>
      <c r="D90" s="22" t="s">
        <v>404</v>
      </c>
      <c r="E90" s="29" t="s">
        <v>70</v>
      </c>
      <c r="F90" s="21" t="s">
        <v>670</v>
      </c>
      <c r="H90" s="21" t="s">
        <v>669</v>
      </c>
    </row>
    <row r="91" spans="1:8" ht="33" customHeight="1" x14ac:dyDescent="0.15">
      <c r="A91" s="22" t="s">
        <v>405</v>
      </c>
      <c r="B91" s="28" t="s">
        <v>406</v>
      </c>
      <c r="C91" s="22" t="s">
        <v>407</v>
      </c>
      <c r="D91" s="22" t="s">
        <v>408</v>
      </c>
      <c r="E91" s="29" t="s">
        <v>70</v>
      </c>
      <c r="F91" s="21" t="s">
        <v>710</v>
      </c>
      <c r="G91" s="21" t="s">
        <v>709</v>
      </c>
      <c r="H91" s="21" t="s">
        <v>671</v>
      </c>
    </row>
    <row r="92" spans="1:8" ht="33" customHeight="1" x14ac:dyDescent="0.15">
      <c r="A92" s="22" t="s">
        <v>409</v>
      </c>
      <c r="B92" s="28" t="s">
        <v>410</v>
      </c>
      <c r="C92" s="22" t="s">
        <v>411</v>
      </c>
      <c r="D92" s="22" t="s">
        <v>412</v>
      </c>
      <c r="E92" s="29" t="s">
        <v>70</v>
      </c>
      <c r="F92" s="21" t="s">
        <v>673</v>
      </c>
      <c r="H92" s="21" t="s">
        <v>672</v>
      </c>
    </row>
    <row r="93" spans="1:8" ht="33" customHeight="1" x14ac:dyDescent="0.15">
      <c r="A93" s="22" t="s">
        <v>436</v>
      </c>
      <c r="B93" s="28" t="s">
        <v>437</v>
      </c>
      <c r="C93" s="22" t="s">
        <v>438</v>
      </c>
      <c r="D93" s="22" t="s">
        <v>439</v>
      </c>
      <c r="E93" s="29" t="s">
        <v>70</v>
      </c>
      <c r="F93" s="21" t="s">
        <v>675</v>
      </c>
      <c r="H93" s="21" t="s">
        <v>674</v>
      </c>
    </row>
    <row r="94" spans="1:8" ht="33" customHeight="1" x14ac:dyDescent="0.15">
      <c r="A94" s="22" t="s">
        <v>440</v>
      </c>
      <c r="B94" s="28" t="s">
        <v>441</v>
      </c>
      <c r="C94" s="22" t="s">
        <v>442</v>
      </c>
      <c r="D94" s="22" t="s">
        <v>443</v>
      </c>
      <c r="E94" s="29" t="s">
        <v>70</v>
      </c>
      <c r="F94" s="21" t="s">
        <v>677</v>
      </c>
      <c r="H94" s="21" t="s">
        <v>676</v>
      </c>
    </row>
    <row r="95" spans="1:8" ht="33" customHeight="1" x14ac:dyDescent="0.15">
      <c r="A95" s="22" t="s">
        <v>602</v>
      </c>
      <c r="B95" s="28" t="s">
        <v>603</v>
      </c>
      <c r="C95" s="22" t="s">
        <v>604</v>
      </c>
      <c r="D95" s="22" t="s">
        <v>605</v>
      </c>
      <c r="E95" s="29" t="s">
        <v>70</v>
      </c>
      <c r="F95" s="21" t="s">
        <v>679</v>
      </c>
      <c r="H95" s="21" t="s">
        <v>678</v>
      </c>
    </row>
    <row r="96" spans="1:8" ht="33" customHeight="1" x14ac:dyDescent="0.15">
      <c r="A96" s="22" t="s">
        <v>606</v>
      </c>
      <c r="B96" s="28" t="s">
        <v>607</v>
      </c>
      <c r="C96" s="22" t="s">
        <v>608</v>
      </c>
      <c r="D96" s="22" t="s">
        <v>609</v>
      </c>
      <c r="E96" s="29" t="s">
        <v>70</v>
      </c>
      <c r="F96" s="21" t="s">
        <v>681</v>
      </c>
      <c r="H96" s="21" t="s">
        <v>680</v>
      </c>
    </row>
    <row r="97" spans="1:8" ht="33" customHeight="1" x14ac:dyDescent="0.15">
      <c r="A97" s="22" t="s">
        <v>618</v>
      </c>
      <c r="B97" s="28" t="s">
        <v>619</v>
      </c>
      <c r="C97" s="22" t="s">
        <v>620</v>
      </c>
      <c r="D97" s="22" t="s">
        <v>621</v>
      </c>
      <c r="E97" s="29" t="s">
        <v>70</v>
      </c>
      <c r="F97" s="21" t="s">
        <v>683</v>
      </c>
      <c r="H97" s="21" t="s">
        <v>682</v>
      </c>
    </row>
    <row r="98" spans="1:8" ht="33" customHeight="1" x14ac:dyDescent="0.15">
      <c r="A98" s="22" t="s">
        <v>622</v>
      </c>
      <c r="B98" s="28" t="s">
        <v>623</v>
      </c>
      <c r="C98" s="22" t="s">
        <v>624</v>
      </c>
      <c r="D98" s="22" t="s">
        <v>625</v>
      </c>
      <c r="E98" s="29" t="s">
        <v>70</v>
      </c>
      <c r="F98" s="21" t="s">
        <v>685</v>
      </c>
      <c r="H98" s="21" t="s">
        <v>684</v>
      </c>
    </row>
    <row r="99" spans="1:8" ht="33" customHeight="1" x14ac:dyDescent="0.15">
      <c r="A99" s="22" t="s">
        <v>627</v>
      </c>
      <c r="B99" s="28" t="s">
        <v>628</v>
      </c>
      <c r="C99" s="22" t="s">
        <v>629</v>
      </c>
      <c r="D99" s="22" t="s">
        <v>630</v>
      </c>
      <c r="E99" s="29" t="s">
        <v>70</v>
      </c>
      <c r="F99" s="21" t="s">
        <v>687</v>
      </c>
      <c r="H99" s="21" t="s">
        <v>686</v>
      </c>
    </row>
    <row r="100" spans="1:8" ht="33" customHeight="1" x14ac:dyDescent="0.15">
      <c r="A100" s="22" t="s">
        <v>631</v>
      </c>
      <c r="B100" s="28" t="s">
        <v>632</v>
      </c>
      <c r="C100" s="22" t="s">
        <v>633</v>
      </c>
      <c r="D100" s="22" t="s">
        <v>634</v>
      </c>
      <c r="E100" s="29" t="s">
        <v>70</v>
      </c>
      <c r="F100" s="21" t="s">
        <v>689</v>
      </c>
      <c r="H100" s="21" t="s">
        <v>688</v>
      </c>
    </row>
    <row r="101" spans="1:8" ht="33" customHeight="1" x14ac:dyDescent="0.15">
      <c r="A101" s="22" t="s">
        <v>635</v>
      </c>
      <c r="B101" s="28" t="s">
        <v>636</v>
      </c>
      <c r="C101" s="22" t="s">
        <v>637</v>
      </c>
      <c r="D101" s="22" t="s">
        <v>638</v>
      </c>
      <c r="E101" s="29" t="s">
        <v>70</v>
      </c>
      <c r="F101" s="21" t="s">
        <v>691</v>
      </c>
      <c r="H101" s="21" t="s">
        <v>690</v>
      </c>
    </row>
    <row r="102" spans="1:8" ht="33" customHeight="1" x14ac:dyDescent="0.15">
      <c r="A102" s="22" t="s">
        <v>639</v>
      </c>
      <c r="B102" s="28" t="s">
        <v>640</v>
      </c>
      <c r="C102" s="22" t="s">
        <v>641</v>
      </c>
      <c r="D102" s="22" t="s">
        <v>642</v>
      </c>
      <c r="E102" s="29" t="s">
        <v>70</v>
      </c>
      <c r="F102" s="21" t="s">
        <v>693</v>
      </c>
      <c r="H102" s="21" t="s">
        <v>692</v>
      </c>
    </row>
    <row r="103" spans="1:8" ht="33" customHeight="1" x14ac:dyDescent="0.15">
      <c r="A103" s="22" t="s">
        <v>643</v>
      </c>
      <c r="B103" s="28" t="s">
        <v>644</v>
      </c>
      <c r="C103" s="22" t="s">
        <v>645</v>
      </c>
      <c r="D103" s="22" t="s">
        <v>646</v>
      </c>
      <c r="E103" s="29" t="s">
        <v>70</v>
      </c>
      <c r="F103" s="21" t="s">
        <v>695</v>
      </c>
      <c r="H103" s="21" t="s">
        <v>694</v>
      </c>
    </row>
    <row r="104" spans="1:8" ht="33" customHeight="1" x14ac:dyDescent="0.15">
      <c r="A104" s="22" t="s">
        <v>647</v>
      </c>
      <c r="B104" s="28" t="s">
        <v>648</v>
      </c>
      <c r="C104" s="22" t="s">
        <v>649</v>
      </c>
      <c r="D104" s="22" t="s">
        <v>650</v>
      </c>
      <c r="E104" s="29" t="s">
        <v>70</v>
      </c>
      <c r="F104" s="21" t="s">
        <v>697</v>
      </c>
      <c r="H104" s="21" t="s">
        <v>696</v>
      </c>
    </row>
    <row r="105" spans="1:8" ht="33" customHeight="1" x14ac:dyDescent="0.15">
      <c r="A105" s="22" t="s">
        <v>651</v>
      </c>
      <c r="B105" s="28" t="s">
        <v>652</v>
      </c>
      <c r="C105" s="22" t="s">
        <v>653</v>
      </c>
      <c r="D105" s="22" t="s">
        <v>654</v>
      </c>
      <c r="E105" s="29" t="s">
        <v>70</v>
      </c>
      <c r="F105" s="21" t="s">
        <v>699</v>
      </c>
      <c r="H105" s="21" t="s">
        <v>698</v>
      </c>
    </row>
    <row r="106" spans="1:8" ht="33" customHeight="1" x14ac:dyDescent="0.15">
      <c r="A106" s="22" t="s">
        <v>655</v>
      </c>
      <c r="B106" s="28" t="s">
        <v>656</v>
      </c>
      <c r="C106" s="22" t="s">
        <v>657</v>
      </c>
      <c r="D106" s="22" t="s">
        <v>658</v>
      </c>
      <c r="E106" s="29" t="s">
        <v>70</v>
      </c>
      <c r="F106" s="21" t="s">
        <v>712</v>
      </c>
      <c r="H106" s="21" t="s">
        <v>711</v>
      </c>
    </row>
    <row r="107" spans="1:8" ht="33" customHeight="1" x14ac:dyDescent="0.15">
      <c r="A107" s="22" t="s">
        <v>700</v>
      </c>
      <c r="B107" s="28" t="s">
        <v>701</v>
      </c>
      <c r="C107" s="22" t="s">
        <v>702</v>
      </c>
      <c r="D107" s="22" t="s">
        <v>703</v>
      </c>
      <c r="E107" s="29" t="s">
        <v>70</v>
      </c>
      <c r="F107" s="21" t="s">
        <v>714</v>
      </c>
      <c r="H107" s="21" t="s">
        <v>713</v>
      </c>
    </row>
    <row r="108" spans="1:8" ht="33" customHeight="1" x14ac:dyDescent="0.15">
      <c r="A108" s="22" t="s">
        <v>704</v>
      </c>
      <c r="B108" s="28" t="s">
        <v>705</v>
      </c>
      <c r="C108" s="22" t="s">
        <v>706</v>
      </c>
      <c r="D108" s="22" t="s">
        <v>707</v>
      </c>
      <c r="E108" s="29" t="s">
        <v>70</v>
      </c>
      <c r="F108" s="21" t="s">
        <v>720</v>
      </c>
      <c r="H108" s="21" t="s">
        <v>719</v>
      </c>
    </row>
    <row r="109" spans="1:8" ht="33" customHeight="1" x14ac:dyDescent="0.15">
      <c r="A109" s="22" t="s">
        <v>715</v>
      </c>
      <c r="B109" s="28" t="s">
        <v>716</v>
      </c>
      <c r="C109" s="22" t="s">
        <v>717</v>
      </c>
      <c r="D109" s="22" t="s">
        <v>718</v>
      </c>
      <c r="E109" s="29" t="s">
        <v>70</v>
      </c>
      <c r="F109" s="21" t="s">
        <v>737</v>
      </c>
      <c r="H109" s="21" t="s">
        <v>736</v>
      </c>
    </row>
    <row r="110" spans="1:8" ht="33" customHeight="1" x14ac:dyDescent="0.15">
      <c r="A110" s="22" t="s">
        <v>725</v>
      </c>
      <c r="B110" s="28" t="s">
        <v>742</v>
      </c>
      <c r="C110" s="22" t="s">
        <v>726</v>
      </c>
      <c r="D110" s="22" t="s">
        <v>727</v>
      </c>
      <c r="E110" s="29" t="s">
        <v>70</v>
      </c>
      <c r="F110" s="21" t="s">
        <v>739</v>
      </c>
      <c r="H110" s="21" t="s">
        <v>738</v>
      </c>
    </row>
    <row r="111" spans="1:8" ht="33" customHeight="1" x14ac:dyDescent="0.15">
      <c r="A111" s="22" t="s">
        <v>728</v>
      </c>
      <c r="B111" s="28" t="s">
        <v>729</v>
      </c>
      <c r="C111" s="22" t="s">
        <v>730</v>
      </c>
      <c r="D111" s="22" t="s">
        <v>731</v>
      </c>
      <c r="E111" s="29" t="s">
        <v>70</v>
      </c>
      <c r="F111" s="21" t="s">
        <v>741</v>
      </c>
      <c r="H111" s="21" t="s">
        <v>740</v>
      </c>
    </row>
    <row r="112" spans="1:8" ht="33" customHeight="1" x14ac:dyDescent="0.15">
      <c r="A112" s="22" t="s">
        <v>732</v>
      </c>
      <c r="B112" s="28" t="s">
        <v>733</v>
      </c>
      <c r="C112" s="22" t="s">
        <v>734</v>
      </c>
      <c r="D112" s="22" t="s">
        <v>735</v>
      </c>
      <c r="E112" s="29" t="s">
        <v>70</v>
      </c>
      <c r="F112" s="21" t="s">
        <v>752</v>
      </c>
      <c r="H112" s="21" t="s">
        <v>751</v>
      </c>
    </row>
    <row r="113" spans="1:8" ht="33" customHeight="1" x14ac:dyDescent="0.15">
      <c r="A113" s="22" t="s">
        <v>747</v>
      </c>
      <c r="B113" s="28" t="s">
        <v>748</v>
      </c>
      <c r="C113" s="22" t="s">
        <v>749</v>
      </c>
      <c r="D113" s="22" t="s">
        <v>750</v>
      </c>
      <c r="E113" s="29" t="s">
        <v>70</v>
      </c>
      <c r="F113" s="21" t="s">
        <v>770</v>
      </c>
      <c r="H113" s="21" t="s">
        <v>769</v>
      </c>
    </row>
    <row r="114" spans="1:8" ht="33" customHeight="1" x14ac:dyDescent="0.15">
      <c r="A114" s="22" t="s">
        <v>757</v>
      </c>
      <c r="B114" s="28" t="s">
        <v>758</v>
      </c>
      <c r="C114" s="22" t="s">
        <v>759</v>
      </c>
      <c r="D114" s="22" t="s">
        <v>760</v>
      </c>
      <c r="E114" s="29" t="s">
        <v>70</v>
      </c>
      <c r="F114" s="21" t="s">
        <v>772</v>
      </c>
      <c r="H114" s="21" t="s">
        <v>771</v>
      </c>
    </row>
    <row r="115" spans="1:8" ht="33" customHeight="1" x14ac:dyDescent="0.15">
      <c r="A115" s="22" t="s">
        <v>761</v>
      </c>
      <c r="B115" s="28" t="s">
        <v>762</v>
      </c>
      <c r="C115" s="22" t="s">
        <v>763</v>
      </c>
      <c r="D115" s="22" t="s">
        <v>764</v>
      </c>
      <c r="E115" s="29" t="s">
        <v>70</v>
      </c>
      <c r="F115" s="21" t="s">
        <v>780</v>
      </c>
      <c r="G115" s="21" t="s">
        <v>773</v>
      </c>
      <c r="H115" s="21" t="s">
        <v>779</v>
      </c>
    </row>
    <row r="116" spans="1:8" ht="33" customHeight="1" x14ac:dyDescent="0.15">
      <c r="A116" s="22" t="s">
        <v>775</v>
      </c>
      <c r="B116" s="28" t="s">
        <v>776</v>
      </c>
      <c r="C116" s="22" t="s">
        <v>777</v>
      </c>
      <c r="D116" s="22" t="s">
        <v>778</v>
      </c>
      <c r="E116" s="29" t="s">
        <v>70</v>
      </c>
      <c r="F116" s="21" t="s">
        <v>800</v>
      </c>
      <c r="H116" s="21" t="s">
        <v>799</v>
      </c>
    </row>
    <row r="117" spans="1:8" ht="33" customHeight="1" x14ac:dyDescent="0.15">
      <c r="A117" s="22" t="s">
        <v>781</v>
      </c>
      <c r="B117" s="28" t="s">
        <v>782</v>
      </c>
      <c r="C117" s="22" t="s">
        <v>783</v>
      </c>
      <c r="D117" s="22" t="s">
        <v>784</v>
      </c>
      <c r="E117" s="29" t="s">
        <v>70</v>
      </c>
      <c r="F117" s="21" t="s">
        <v>802</v>
      </c>
      <c r="H117" s="21" t="s">
        <v>801</v>
      </c>
    </row>
    <row r="118" spans="1:8" ht="33" customHeight="1" x14ac:dyDescent="0.15">
      <c r="A118" s="22" t="s">
        <v>785</v>
      </c>
      <c r="B118" s="28" t="s">
        <v>786</v>
      </c>
      <c r="C118" s="22" t="s">
        <v>787</v>
      </c>
      <c r="D118" s="22" t="s">
        <v>788</v>
      </c>
      <c r="E118" s="29" t="s">
        <v>70</v>
      </c>
      <c r="F118" s="21" t="s">
        <v>804</v>
      </c>
      <c r="H118" s="21" t="s">
        <v>803</v>
      </c>
    </row>
    <row r="119" spans="1:8" ht="33" customHeight="1" x14ac:dyDescent="0.15">
      <c r="A119" s="22" t="s">
        <v>789</v>
      </c>
      <c r="B119" s="28" t="s">
        <v>790</v>
      </c>
      <c r="C119" s="22" t="s">
        <v>791</v>
      </c>
      <c r="D119" s="22" t="s">
        <v>792</v>
      </c>
      <c r="E119" s="29" t="s">
        <v>70</v>
      </c>
      <c r="F119" s="21" t="s">
        <v>806</v>
      </c>
      <c r="H119" s="21" t="s">
        <v>805</v>
      </c>
    </row>
    <row r="120" spans="1:8" ht="33" customHeight="1" thickBot="1" x14ac:dyDescent="0.2">
      <c r="A120" s="31" t="s">
        <v>793</v>
      </c>
      <c r="B120" s="32" t="s">
        <v>794</v>
      </c>
      <c r="C120" s="31" t="s">
        <v>795</v>
      </c>
      <c r="D120" s="31" t="s">
        <v>796</v>
      </c>
      <c r="E120" s="33" t="s">
        <v>70</v>
      </c>
      <c r="F120" s="21" t="s">
        <v>808</v>
      </c>
      <c r="H120" s="21" t="s">
        <v>807</v>
      </c>
    </row>
    <row r="121" spans="1:8" ht="33" customHeight="1" x14ac:dyDescent="0.15"/>
    <row r="122" spans="1:8" ht="33" customHeight="1" x14ac:dyDescent="0.15"/>
    <row r="123" spans="1:8" ht="33" customHeight="1" x14ac:dyDescent="0.15"/>
    <row r="124" spans="1:8" ht="33" customHeight="1" x14ac:dyDescent="0.15"/>
    <row r="125" spans="1:8" ht="33" customHeight="1" x14ac:dyDescent="0.15"/>
    <row r="126" spans="1:8" ht="33" customHeight="1" x14ac:dyDescent="0.15"/>
    <row r="127" spans="1:8" ht="33" customHeight="1" x14ac:dyDescent="0.15"/>
    <row r="128" spans="1:8" ht="33" customHeight="1" x14ac:dyDescent="0.15"/>
    <row r="129" spans="7:7" ht="33" customHeight="1" x14ac:dyDescent="0.15"/>
    <row r="130" spans="7:7" ht="33" customHeight="1" x14ac:dyDescent="0.15">
      <c r="G130" s="34"/>
    </row>
  </sheetData>
  <sheetProtection algorithmName="SHA-512" hashValue="H8mmEGjNIpHygtbDtz1vGLiqJlQUc84/qmyvy6obnJX6MjFHUQuNvVUlos+7dibzOmkXFLq7FEQsLssPW1+YCA==" saltValue="a3WviZvWgdbvBL1705hGtw==" spinCount="100000" sheet="1" objects="1" scenarios="1"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56B6B-EA0A-40D1-A295-5063A4BC31E0}">
  <sheetPr codeName="Sheet2"/>
  <dimension ref="A1:E158"/>
  <sheetViews>
    <sheetView workbookViewId="0">
      <selection activeCell="A27" sqref="A27"/>
    </sheetView>
  </sheetViews>
  <sheetFormatPr defaultRowHeight="13.5" x14ac:dyDescent="0.15"/>
  <cols>
    <col min="1" max="1" width="41.875" style="1" customWidth="1"/>
  </cols>
  <sheetData>
    <row r="1" spans="1:5" x14ac:dyDescent="0.15">
      <c r="A1" s="2"/>
      <c r="B1" s="4">
        <f>COUNTA(医療機関情報!B6:B7)+COUNTA(医療機関情報!B12:B13)+COUNTA(医療機関情報!B15)+COUNTA(医療機関情報!B18:B23)+COUNTA(医療機関情報!B26:B27)+COUNTA(医療機関情報!B30:B35)</f>
        <v>4</v>
      </c>
      <c r="D1" t="str">
        <f>IFERROR(IF(FIND("@",医療機関情報!$B$6),"Yes"),"No")</f>
        <v>No</v>
      </c>
      <c r="E1" t="s">
        <v>239</v>
      </c>
    </row>
    <row r="2" spans="1:5" x14ac:dyDescent="0.15">
      <c r="A2" s="2"/>
      <c r="D2" t="str">
        <f>IFERROR(IF(FIND("#",医療機関情報!$B$6),"Yes"),"No")</f>
        <v>No</v>
      </c>
      <c r="E2" t="s">
        <v>240</v>
      </c>
    </row>
    <row r="3" spans="1:5" x14ac:dyDescent="0.15">
      <c r="A3" s="2"/>
      <c r="D3" t="str">
        <f>IFERROR(IF(FIND("%",医療機関情報!$B$6),"Yes"),"No")</f>
        <v>No</v>
      </c>
      <c r="E3" t="s">
        <v>241</v>
      </c>
    </row>
    <row r="4" spans="1:5" x14ac:dyDescent="0.15">
      <c r="A4" s="2"/>
      <c r="D4" t="str">
        <f>IFERROR(IF(FIND("-",医療機関情報!$B$6),"Yes"),"No")</f>
        <v>No</v>
      </c>
      <c r="E4" t="s">
        <v>218</v>
      </c>
    </row>
    <row r="5" spans="1:5" x14ac:dyDescent="0.15">
      <c r="A5" s="2"/>
      <c r="D5" t="str">
        <f>IFERROR(IF(FIND(".",医療機関情報!$B$6),"Yes"),"No")</f>
        <v>No</v>
      </c>
      <c r="E5" t="s">
        <v>21</v>
      </c>
    </row>
    <row r="6" spans="1:5" x14ac:dyDescent="0.15">
      <c r="A6" s="2"/>
      <c r="D6" t="str">
        <f>IFERROR(IF(FIND("?",医療機関情報!$B$6),"Yes"),"No")</f>
        <v>No</v>
      </c>
      <c r="E6" t="s">
        <v>20</v>
      </c>
    </row>
    <row r="7" spans="1:5" x14ac:dyDescent="0.15">
      <c r="A7" s="2"/>
      <c r="D7" t="str">
        <f>IFERROR(IF(FIND("(",医療機関情報!$B$6),"Yes"),"No")</f>
        <v>No</v>
      </c>
      <c r="E7" t="s">
        <v>22</v>
      </c>
    </row>
    <row r="8" spans="1:5" x14ac:dyDescent="0.15">
      <c r="D8" t="str">
        <f>IFERROR(IF(FIND(")",医療機関情報!$B$6),"Yes"),"No")</f>
        <v>No</v>
      </c>
      <c r="E8" t="s">
        <v>23</v>
      </c>
    </row>
    <row r="9" spans="1:5" x14ac:dyDescent="0.15">
      <c r="D9" t="str">
        <f>IFERROR(IF(FIND("[",医療機関情報!$B$6),"Yes"),"No")</f>
        <v>No</v>
      </c>
      <c r="E9" t="s">
        <v>24</v>
      </c>
    </row>
    <row r="10" spans="1:5" x14ac:dyDescent="0.15">
      <c r="D10" t="str">
        <f>IFERROR(IF(FIND("]",医療機関情報!$B$6),"Yes"),"No")</f>
        <v>No</v>
      </c>
      <c r="E10" t="s">
        <v>25</v>
      </c>
    </row>
    <row r="11" spans="1:5" x14ac:dyDescent="0.15">
      <c r="D11" t="str">
        <f>IFERROR(IF(FIND("/",医療機関情報!$B$6),"Yes"),"No")</f>
        <v>No</v>
      </c>
      <c r="E11" t="s">
        <v>26</v>
      </c>
    </row>
    <row r="12" spans="1:5" x14ac:dyDescent="0.15">
      <c r="D12" t="str">
        <f>IFERROR(IF(FIND("\",医療機関情報!$B$6),"Yes"),"No")</f>
        <v>No</v>
      </c>
      <c r="E12" t="s">
        <v>27</v>
      </c>
    </row>
    <row r="13" spans="1:5" x14ac:dyDescent="0.15">
      <c r="D13" t="str">
        <f>IFERROR(IF(FIND("=",医療機関情報!$B$6),"Yes"),"No")</f>
        <v>No</v>
      </c>
      <c r="E13" t="s">
        <v>28</v>
      </c>
    </row>
    <row r="14" spans="1:5" x14ac:dyDescent="0.15">
      <c r="D14" t="str">
        <f>IFERROR(IF(FIND("+",医療機関情報!$B$6),"Yes"),"No")</f>
        <v>No</v>
      </c>
      <c r="E14" t="s">
        <v>29</v>
      </c>
    </row>
    <row r="15" spans="1:5" x14ac:dyDescent="0.15">
      <c r="D15" t="str">
        <f>IFERROR(IF(FIND("&lt;",医療機関情報!$B$6),"Yes"),"No")</f>
        <v>No</v>
      </c>
      <c r="E15" t="s">
        <v>30</v>
      </c>
    </row>
    <row r="16" spans="1:5" x14ac:dyDescent="0.15">
      <c r="D16" t="str">
        <f>IFERROR(IF(FIND("&gt;",医療機関情報!$B$6),"Yes"),"No")</f>
        <v>No</v>
      </c>
      <c r="E16" t="s">
        <v>31</v>
      </c>
    </row>
    <row r="17" spans="4:5" x14ac:dyDescent="0.15">
      <c r="D17" t="str">
        <f>IFERROR(IF(FIND(":",医療機関情報!$B$6),"Yes"),"No")</f>
        <v>No</v>
      </c>
      <c r="E17" t="s">
        <v>32</v>
      </c>
    </row>
    <row r="18" spans="4:5" x14ac:dyDescent="0.15">
      <c r="D18" t="str">
        <f>IFERROR(IF(FIND(";",医療機関情報!$B$6),"Yes"),"No")</f>
        <v>No</v>
      </c>
      <c r="E18" t="s">
        <v>33</v>
      </c>
    </row>
    <row r="19" spans="4:5" x14ac:dyDescent="0.15">
      <c r="D19" t="str">
        <f>IFERROR(IF(FIND("""",医療機関情報!$B$6),"Yes"),"No")</f>
        <v>No</v>
      </c>
      <c r="E19" t="s">
        <v>34</v>
      </c>
    </row>
    <row r="20" spans="4:5" x14ac:dyDescent="0.15">
      <c r="D20" t="str">
        <f>IFERROR(IF(FIND(",",医療機関情報!$B$6),"Yes"),"No")</f>
        <v>No</v>
      </c>
      <c r="E20" s="3" t="s">
        <v>35</v>
      </c>
    </row>
    <row r="21" spans="4:5" x14ac:dyDescent="0.15">
      <c r="D21" t="str">
        <f>IFERROR(IF(FIND("*",医療機関情報!$B$6),"Yes"),"No")</f>
        <v>No</v>
      </c>
      <c r="E21" t="s">
        <v>36</v>
      </c>
    </row>
    <row r="22" spans="4:5" x14ac:dyDescent="0.15">
      <c r="D22" t="str">
        <f>IFERROR(IF(FIND("^",医療機関情報!$B$6),"Yes"),"No")</f>
        <v>No</v>
      </c>
      <c r="E22" t="s">
        <v>37</v>
      </c>
    </row>
    <row r="23" spans="4:5" x14ac:dyDescent="0.15">
      <c r="D23" t="str">
        <f>IFERROR(IF(FIND("|",医療機関情報!$B$6),"Yes"),"No")</f>
        <v>No</v>
      </c>
      <c r="E23" t="s">
        <v>38</v>
      </c>
    </row>
    <row r="24" spans="4:5" x14ac:dyDescent="0.15">
      <c r="D24" t="str">
        <f>IFERROR(IF(FIND("&amp;",医療機関情報!$B$6),"Yes"),"No")</f>
        <v>No</v>
      </c>
      <c r="E24" t="s">
        <v>39</v>
      </c>
    </row>
    <row r="25" spans="4:5" x14ac:dyDescent="0.15">
      <c r="D25" t="str">
        <f>IFERROR(IF(FIND(".",医療機関情報!$B$6),"Yes"),"No")</f>
        <v>No</v>
      </c>
      <c r="E25" t="s">
        <v>21</v>
      </c>
    </row>
    <row r="26" spans="4:5" x14ac:dyDescent="0.15">
      <c r="D26" t="str">
        <f>IFERROR(IF(FIND("'",医療機関情報!$B$6),"Yes"),"No")</f>
        <v>No</v>
      </c>
      <c r="E26" s="3" t="s">
        <v>40</v>
      </c>
    </row>
    <row r="27" spans="4:5" x14ac:dyDescent="0.15">
      <c r="D27" t="str">
        <f>IFERROR(IF(FIND("_",医療機関情報!$B$6),"Yes"),"No")</f>
        <v>No</v>
      </c>
      <c r="E27" t="s">
        <v>41</v>
      </c>
    </row>
    <row r="28" spans="4:5" x14ac:dyDescent="0.15">
      <c r="D28" t="str">
        <f>IFERROR(IF(FIND(" ",医療機関情報!$B$6),"Yes"),"No")</f>
        <v>No</v>
      </c>
      <c r="E28" t="s">
        <v>42</v>
      </c>
    </row>
    <row r="29" spans="4:5" x14ac:dyDescent="0.15">
      <c r="D29" t="str">
        <f>IF(LEFT(医療機関情報!B6,1)="0","Yes","No")</f>
        <v>No</v>
      </c>
      <c r="E29" t="s">
        <v>43</v>
      </c>
    </row>
    <row r="30" spans="4:5" x14ac:dyDescent="0.15">
      <c r="D30">
        <f>COUNTIF(D1:D29,"Yes")</f>
        <v>0</v>
      </c>
    </row>
    <row r="52" spans="1:1" x14ac:dyDescent="0.15">
      <c r="A52" s="5"/>
    </row>
    <row r="53" spans="1:1" x14ac:dyDescent="0.15">
      <c r="A53" s="5"/>
    </row>
    <row r="54" spans="1:1" x14ac:dyDescent="0.15">
      <c r="A54" s="5"/>
    </row>
    <row r="55" spans="1:1" x14ac:dyDescent="0.15">
      <c r="A55" s="5"/>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row r="107" spans="1:1" x14ac:dyDescent="0.15">
      <c r="A107"/>
    </row>
    <row r="108" spans="1:1" x14ac:dyDescent="0.15">
      <c r="A108"/>
    </row>
    <row r="109" spans="1:1" x14ac:dyDescent="0.15">
      <c r="A109"/>
    </row>
    <row r="110" spans="1:1" x14ac:dyDescent="0.15">
      <c r="A110"/>
    </row>
    <row r="111" spans="1:1" x14ac:dyDescent="0.15">
      <c r="A111"/>
    </row>
    <row r="112" spans="1:1" x14ac:dyDescent="0.15">
      <c r="A112"/>
    </row>
    <row r="113" spans="1:1" x14ac:dyDescent="0.15">
      <c r="A113"/>
    </row>
    <row r="114" spans="1:1" x14ac:dyDescent="0.15">
      <c r="A114"/>
    </row>
    <row r="115" spans="1:1" x14ac:dyDescent="0.15">
      <c r="A115"/>
    </row>
    <row r="116" spans="1:1" x14ac:dyDescent="0.15">
      <c r="A116"/>
    </row>
    <row r="117" spans="1:1" x14ac:dyDescent="0.15">
      <c r="A117"/>
    </row>
    <row r="118" spans="1:1" x14ac:dyDescent="0.15">
      <c r="A118"/>
    </row>
    <row r="119" spans="1:1" x14ac:dyDescent="0.15">
      <c r="A119"/>
    </row>
    <row r="120" spans="1:1" x14ac:dyDescent="0.15">
      <c r="A120"/>
    </row>
    <row r="121" spans="1:1" x14ac:dyDescent="0.15">
      <c r="A121"/>
    </row>
    <row r="122" spans="1:1" x14ac:dyDescent="0.15">
      <c r="A122"/>
    </row>
    <row r="123" spans="1:1" x14ac:dyDescent="0.15">
      <c r="A123"/>
    </row>
    <row r="124" spans="1:1" x14ac:dyDescent="0.15">
      <c r="A124"/>
    </row>
    <row r="125" spans="1:1" x14ac:dyDescent="0.15">
      <c r="A125"/>
    </row>
    <row r="126" spans="1:1" x14ac:dyDescent="0.15">
      <c r="A126"/>
    </row>
    <row r="127" spans="1:1" x14ac:dyDescent="0.15">
      <c r="A127"/>
    </row>
    <row r="128" spans="1:1" x14ac:dyDescent="0.15">
      <c r="A128"/>
    </row>
    <row r="129" spans="1:1" x14ac:dyDescent="0.15">
      <c r="A129"/>
    </row>
    <row r="130" spans="1:1" x14ac:dyDescent="0.15">
      <c r="A130"/>
    </row>
    <row r="131" spans="1:1" x14ac:dyDescent="0.15">
      <c r="A131"/>
    </row>
    <row r="132" spans="1:1" x14ac:dyDescent="0.15">
      <c r="A132"/>
    </row>
    <row r="133" spans="1:1" x14ac:dyDescent="0.15">
      <c r="A133"/>
    </row>
    <row r="134" spans="1:1" x14ac:dyDescent="0.15">
      <c r="A134"/>
    </row>
    <row r="135" spans="1:1" x14ac:dyDescent="0.15">
      <c r="A135"/>
    </row>
    <row r="136" spans="1:1" x14ac:dyDescent="0.15">
      <c r="A136"/>
    </row>
    <row r="137" spans="1:1" x14ac:dyDescent="0.15">
      <c r="A137"/>
    </row>
    <row r="138" spans="1:1" x14ac:dyDescent="0.15">
      <c r="A138"/>
    </row>
    <row r="139" spans="1:1" x14ac:dyDescent="0.15">
      <c r="A139"/>
    </row>
    <row r="140" spans="1:1" x14ac:dyDescent="0.15">
      <c r="A140"/>
    </row>
    <row r="141" spans="1:1" x14ac:dyDescent="0.15">
      <c r="A141"/>
    </row>
    <row r="142" spans="1:1" x14ac:dyDescent="0.15">
      <c r="A142"/>
    </row>
    <row r="143" spans="1:1" x14ac:dyDescent="0.15">
      <c r="A143"/>
    </row>
    <row r="144" spans="1:1" x14ac:dyDescent="0.15">
      <c r="A144"/>
    </row>
    <row r="145" spans="1:1" x14ac:dyDescent="0.15">
      <c r="A145"/>
    </row>
    <row r="146" spans="1:1" x14ac:dyDescent="0.15">
      <c r="A146"/>
    </row>
    <row r="147" spans="1:1" x14ac:dyDescent="0.15">
      <c r="A147"/>
    </row>
    <row r="148" spans="1:1" x14ac:dyDescent="0.15">
      <c r="A148"/>
    </row>
    <row r="149" spans="1:1" x14ac:dyDescent="0.15">
      <c r="A149"/>
    </row>
    <row r="150" spans="1:1" x14ac:dyDescent="0.15">
      <c r="A150"/>
    </row>
    <row r="151" spans="1:1" x14ac:dyDescent="0.15">
      <c r="A151"/>
    </row>
    <row r="152" spans="1:1" x14ac:dyDescent="0.15">
      <c r="A152"/>
    </row>
    <row r="153" spans="1:1" x14ac:dyDescent="0.15">
      <c r="A153"/>
    </row>
    <row r="154" spans="1:1" x14ac:dyDescent="0.15">
      <c r="A154"/>
    </row>
    <row r="155" spans="1:1" x14ac:dyDescent="0.15">
      <c r="A155"/>
    </row>
    <row r="156" spans="1:1" x14ac:dyDescent="0.15">
      <c r="A156"/>
    </row>
    <row r="157" spans="1:1" x14ac:dyDescent="0.15">
      <c r="A157"/>
    </row>
    <row r="158" spans="1:1" x14ac:dyDescent="0.15">
      <c r="A158"/>
    </row>
  </sheetData>
  <phoneticPr fontId="2"/>
  <conditionalFormatting sqref="A2:A3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医療機関情報</vt:lpstr>
      <vt:lpstr>遺伝子検査一覧表</vt:lpstr>
      <vt:lpstr>secret</vt:lpstr>
      <vt:lpstr>医療機関情報!Print_Area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2023-03-02T04:51:52Z</dcterms:modified>
</cp:coreProperties>
</file>